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 Information\Data Analytical Projects Portfolio\Gaming_Consumption_Data_Analytical_Project\"/>
    </mc:Choice>
  </mc:AlternateContent>
  <xr:revisionPtr revIDLastSave="0" documentId="13_ncr:1_{709048A2-CE0B-4310-9B28-4DFC0D26495C}" xr6:coauthVersionLast="47" xr6:coauthVersionMax="47" xr10:uidLastSave="{00000000-0000-0000-0000-000000000000}"/>
  <bookViews>
    <workbookView xWindow="-98" yWindow="-98" windowWidth="21795" windowHeight="12975" firstSheet="3" activeTab="5" xr2:uid="{127E9525-7A75-4B5D-B7DE-3B458B510E8C}"/>
  </bookViews>
  <sheets>
    <sheet name="user_personal_information" sheetId="2" r:id="rId1"/>
    <sheet name="pivot_table_1" sheetId="5" r:id="rId2"/>
    <sheet name="gaming_health_data" sheetId="3" r:id="rId3"/>
    <sheet name="pivot_table_2" sheetId="6" r:id="rId4"/>
    <sheet name="video_game_dataset_v01" sheetId="4" r:id="rId5"/>
    <sheet name="Statistical_Insight" sheetId="8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8" l="1"/>
  <c r="AA11" i="8"/>
  <c r="AA10" i="8"/>
  <c r="AA2" i="8"/>
  <c r="P54" i="8"/>
  <c r="P59" i="8"/>
  <c r="P58" i="8"/>
  <c r="P57" i="8"/>
  <c r="P56" i="8"/>
  <c r="P55" i="8"/>
  <c r="P32" i="8"/>
  <c r="K24" i="8"/>
  <c r="P24" i="8" s="1"/>
  <c r="P29" i="8"/>
  <c r="P28" i="8"/>
  <c r="P27" i="8"/>
  <c r="P26" i="8"/>
  <c r="P25" i="8"/>
  <c r="K29" i="8"/>
  <c r="K28" i="8"/>
  <c r="K27" i="8"/>
  <c r="K26" i="8"/>
  <c r="K25" i="8"/>
  <c r="K2" i="8"/>
  <c r="G6" i="8"/>
  <c r="C3" i="8"/>
  <c r="P3" i="8"/>
  <c r="P2" i="8"/>
  <c r="G11" i="8"/>
  <c r="G12" i="8"/>
  <c r="G13" i="8"/>
  <c r="G10" i="8"/>
  <c r="G9" i="8"/>
  <c r="G8" i="8"/>
  <c r="G7" i="8"/>
  <c r="G4" i="8"/>
  <c r="G3" i="8"/>
  <c r="G2" i="8"/>
  <c r="C11" i="8"/>
  <c r="C10" i="8"/>
  <c r="C8" i="8"/>
  <c r="C7" i="8"/>
  <c r="C6" i="8"/>
  <c r="C5" i="8"/>
  <c r="C2" i="8"/>
  <c r="P51" i="8"/>
  <c r="P50" i="8"/>
  <c r="P49" i="8"/>
  <c r="P48" i="8"/>
  <c r="P47" i="8"/>
  <c r="P46" i="8"/>
  <c r="P40" i="8"/>
  <c r="P41" i="8"/>
  <c r="P43" i="8"/>
  <c r="P42" i="8"/>
  <c r="P44" i="8"/>
  <c r="P39" i="8"/>
  <c r="P37" i="8"/>
  <c r="P36" i="8"/>
  <c r="P35" i="8"/>
  <c r="P34" i="8"/>
  <c r="P33" i="8"/>
  <c r="K21" i="8"/>
  <c r="AA24" i="8"/>
  <c r="AA23" i="8"/>
  <c r="AA22" i="8"/>
  <c r="AA21" i="8"/>
  <c r="AA20" i="8"/>
  <c r="AA19" i="8"/>
  <c r="AA18" i="8"/>
  <c r="AA17" i="8"/>
  <c r="AA16" i="8"/>
  <c r="AA12" i="8"/>
  <c r="AA7" i="8"/>
  <c r="AA6" i="8"/>
  <c r="AA5" i="8"/>
  <c r="AA4" i="8"/>
  <c r="AA3" i="8"/>
  <c r="U21" i="8"/>
  <c r="U20" i="8"/>
  <c r="U19" i="8"/>
  <c r="U18" i="8"/>
  <c r="U17" i="8"/>
  <c r="U16" i="8"/>
  <c r="U14" i="8"/>
  <c r="U13" i="8"/>
  <c r="U12" i="8"/>
  <c r="U11" i="8"/>
  <c r="U10" i="8"/>
  <c r="U9" i="8"/>
  <c r="U7" i="8"/>
  <c r="U6" i="8"/>
  <c r="U5" i="8"/>
  <c r="U4" i="8"/>
  <c r="U3" i="8"/>
  <c r="U2" i="8"/>
  <c r="P21" i="8"/>
  <c r="P20" i="8"/>
  <c r="P19" i="8"/>
  <c r="P18" i="8"/>
  <c r="P17" i="8"/>
  <c r="P16" i="8"/>
  <c r="P14" i="8"/>
  <c r="P13" i="8"/>
  <c r="P12" i="8"/>
  <c r="P11" i="8"/>
  <c r="P10" i="8"/>
  <c r="P9" i="8"/>
  <c r="P7" i="8"/>
  <c r="P6" i="8"/>
  <c r="P5" i="8"/>
  <c r="P4" i="8"/>
  <c r="K20" i="8"/>
  <c r="K19" i="8"/>
  <c r="K18" i="8"/>
  <c r="K17" i="8"/>
  <c r="K16" i="8"/>
  <c r="K14" i="8"/>
  <c r="K13" i="8"/>
  <c r="K12" i="8"/>
  <c r="K11" i="8"/>
  <c r="K10" i="8"/>
  <c r="K9" i="8"/>
  <c r="K7" i="8"/>
  <c r="K6" i="8"/>
  <c r="K5" i="8"/>
  <c r="K4" i="8"/>
  <c r="K3" i="8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762" i="4"/>
  <c r="T763" i="4"/>
  <c r="T764" i="4"/>
  <c r="T765" i="4"/>
  <c r="T766" i="4"/>
  <c r="T767" i="4"/>
  <c r="T768" i="4"/>
  <c r="T769" i="4"/>
  <c r="T770" i="4"/>
  <c r="T771" i="4"/>
  <c r="T772" i="4"/>
  <c r="T773" i="4"/>
  <c r="T774" i="4"/>
  <c r="T775" i="4"/>
  <c r="T776" i="4"/>
  <c r="T777" i="4"/>
  <c r="T778" i="4"/>
  <c r="T779" i="4"/>
  <c r="T780" i="4"/>
  <c r="T781" i="4"/>
  <c r="T782" i="4"/>
  <c r="T783" i="4"/>
  <c r="T784" i="4"/>
  <c r="T785" i="4"/>
  <c r="T786" i="4"/>
  <c r="T787" i="4"/>
  <c r="T788" i="4"/>
  <c r="T789" i="4"/>
  <c r="T790" i="4"/>
  <c r="T791" i="4"/>
  <c r="T792" i="4"/>
  <c r="T793" i="4"/>
  <c r="T794" i="4"/>
  <c r="T795" i="4"/>
  <c r="T796" i="4"/>
  <c r="T797" i="4"/>
  <c r="T798" i="4"/>
  <c r="T799" i="4"/>
  <c r="T800" i="4"/>
  <c r="T801" i="4"/>
  <c r="T802" i="4"/>
  <c r="T803" i="4"/>
  <c r="T804" i="4"/>
  <c r="T805" i="4"/>
  <c r="T806" i="4"/>
  <c r="T807" i="4"/>
  <c r="T808" i="4"/>
  <c r="T809" i="4"/>
  <c r="T810" i="4"/>
  <c r="T811" i="4"/>
  <c r="T812" i="4"/>
  <c r="T813" i="4"/>
  <c r="T814" i="4"/>
  <c r="T815" i="4"/>
  <c r="T816" i="4"/>
  <c r="T817" i="4"/>
  <c r="T818" i="4"/>
  <c r="T819" i="4"/>
  <c r="T820" i="4"/>
  <c r="T821" i="4"/>
  <c r="T822" i="4"/>
  <c r="T823" i="4"/>
  <c r="T824" i="4"/>
  <c r="T825" i="4"/>
  <c r="T826" i="4"/>
  <c r="T827" i="4"/>
  <c r="T828" i="4"/>
  <c r="T829" i="4"/>
  <c r="T830" i="4"/>
  <c r="T831" i="4"/>
  <c r="T832" i="4"/>
  <c r="T833" i="4"/>
  <c r="T834" i="4"/>
  <c r="T835" i="4"/>
  <c r="T836" i="4"/>
  <c r="T837" i="4"/>
  <c r="T838" i="4"/>
  <c r="T839" i="4"/>
  <c r="T840" i="4"/>
  <c r="T841" i="4"/>
  <c r="T842" i="4"/>
  <c r="T843" i="4"/>
  <c r="T844" i="4"/>
  <c r="T845" i="4"/>
  <c r="T846" i="4"/>
  <c r="T847" i="4"/>
  <c r="T848" i="4"/>
  <c r="T849" i="4"/>
  <c r="T850" i="4"/>
  <c r="T851" i="4"/>
  <c r="T852" i="4"/>
  <c r="T853" i="4"/>
  <c r="T854" i="4"/>
  <c r="T855" i="4"/>
  <c r="T856" i="4"/>
  <c r="T857" i="4"/>
  <c r="T858" i="4"/>
  <c r="T859" i="4"/>
  <c r="T860" i="4"/>
  <c r="T861" i="4"/>
  <c r="T862" i="4"/>
  <c r="T863" i="4"/>
  <c r="T864" i="4"/>
  <c r="T865" i="4"/>
  <c r="T866" i="4"/>
  <c r="T867" i="4"/>
  <c r="T868" i="4"/>
  <c r="T869" i="4"/>
  <c r="T870" i="4"/>
  <c r="T871" i="4"/>
  <c r="T872" i="4"/>
  <c r="T873" i="4"/>
  <c r="T874" i="4"/>
  <c r="T875" i="4"/>
  <c r="T876" i="4"/>
  <c r="T877" i="4"/>
  <c r="T878" i="4"/>
  <c r="T879" i="4"/>
  <c r="T880" i="4"/>
  <c r="T881" i="4"/>
  <c r="T882" i="4"/>
  <c r="T883" i="4"/>
  <c r="T884" i="4"/>
  <c r="T885" i="4"/>
  <c r="T886" i="4"/>
  <c r="T887" i="4"/>
  <c r="T888" i="4"/>
  <c r="T889" i="4"/>
  <c r="T890" i="4"/>
  <c r="T891" i="4"/>
  <c r="T892" i="4"/>
  <c r="T893" i="4"/>
  <c r="T894" i="4"/>
  <c r="T895" i="4"/>
  <c r="T896" i="4"/>
  <c r="T897" i="4"/>
  <c r="T898" i="4"/>
  <c r="T899" i="4"/>
  <c r="T900" i="4"/>
  <c r="T901" i="4"/>
  <c r="T902" i="4"/>
  <c r="T903" i="4"/>
  <c r="T904" i="4"/>
  <c r="T905" i="4"/>
  <c r="T906" i="4"/>
  <c r="T907" i="4"/>
  <c r="T908" i="4"/>
  <c r="T909" i="4"/>
  <c r="T910" i="4"/>
  <c r="T911" i="4"/>
  <c r="T912" i="4"/>
  <c r="T913" i="4"/>
  <c r="T914" i="4"/>
  <c r="T915" i="4"/>
  <c r="T916" i="4"/>
  <c r="T917" i="4"/>
  <c r="T918" i="4"/>
  <c r="T919" i="4"/>
  <c r="T920" i="4"/>
  <c r="T921" i="4"/>
  <c r="T922" i="4"/>
  <c r="T923" i="4"/>
  <c r="T924" i="4"/>
  <c r="T925" i="4"/>
  <c r="T926" i="4"/>
  <c r="T927" i="4"/>
  <c r="T928" i="4"/>
  <c r="T929" i="4"/>
  <c r="T930" i="4"/>
  <c r="T931" i="4"/>
  <c r="T932" i="4"/>
  <c r="T933" i="4"/>
  <c r="T934" i="4"/>
  <c r="T935" i="4"/>
  <c r="T936" i="4"/>
  <c r="T937" i="4"/>
  <c r="T938" i="4"/>
  <c r="T939" i="4"/>
  <c r="T940" i="4"/>
  <c r="T941" i="4"/>
  <c r="T942" i="4"/>
  <c r="T943" i="4"/>
  <c r="T944" i="4"/>
  <c r="T945" i="4"/>
  <c r="T946" i="4"/>
  <c r="T947" i="4"/>
  <c r="T948" i="4"/>
  <c r="T949" i="4"/>
  <c r="T950" i="4"/>
  <c r="T951" i="4"/>
  <c r="T952" i="4"/>
  <c r="T953" i="4"/>
  <c r="T954" i="4"/>
  <c r="T955" i="4"/>
  <c r="T956" i="4"/>
  <c r="T957" i="4"/>
  <c r="T958" i="4"/>
  <c r="T959" i="4"/>
  <c r="T960" i="4"/>
  <c r="T961" i="4"/>
  <c r="T962" i="4"/>
  <c r="T963" i="4"/>
  <c r="T964" i="4"/>
  <c r="T965" i="4"/>
  <c r="T966" i="4"/>
  <c r="T967" i="4"/>
  <c r="T968" i="4"/>
  <c r="T969" i="4"/>
  <c r="T970" i="4"/>
  <c r="T971" i="4"/>
  <c r="T972" i="4"/>
  <c r="T973" i="4"/>
  <c r="T974" i="4"/>
  <c r="T975" i="4"/>
  <c r="T976" i="4"/>
  <c r="T977" i="4"/>
  <c r="T978" i="4"/>
  <c r="T979" i="4"/>
  <c r="T980" i="4"/>
  <c r="T98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845" i="4"/>
  <c r="S846" i="4"/>
  <c r="S847" i="4"/>
  <c r="S848" i="4"/>
  <c r="S849" i="4"/>
  <c r="S850" i="4"/>
  <c r="S851" i="4"/>
  <c r="S852" i="4"/>
  <c r="S853" i="4"/>
  <c r="S854" i="4"/>
  <c r="S855" i="4"/>
  <c r="S856" i="4"/>
  <c r="S857" i="4"/>
  <c r="S858" i="4"/>
  <c r="S859" i="4"/>
  <c r="S860" i="4"/>
  <c r="S861" i="4"/>
  <c r="S862" i="4"/>
  <c r="S863" i="4"/>
  <c r="S864" i="4"/>
  <c r="S865" i="4"/>
  <c r="S866" i="4"/>
  <c r="S867" i="4"/>
  <c r="S868" i="4"/>
  <c r="S869" i="4"/>
  <c r="S870" i="4"/>
  <c r="S871" i="4"/>
  <c r="S872" i="4"/>
  <c r="S873" i="4"/>
  <c r="S874" i="4"/>
  <c r="S875" i="4"/>
  <c r="S876" i="4"/>
  <c r="S877" i="4"/>
  <c r="S878" i="4"/>
  <c r="S879" i="4"/>
  <c r="S880" i="4"/>
  <c r="S881" i="4"/>
  <c r="S882" i="4"/>
  <c r="S883" i="4"/>
  <c r="S884" i="4"/>
  <c r="S885" i="4"/>
  <c r="S886" i="4"/>
  <c r="S887" i="4"/>
  <c r="S888" i="4"/>
  <c r="S889" i="4"/>
  <c r="S890" i="4"/>
  <c r="S891" i="4"/>
  <c r="S892" i="4"/>
  <c r="S893" i="4"/>
  <c r="S894" i="4"/>
  <c r="S895" i="4"/>
  <c r="S896" i="4"/>
  <c r="S897" i="4"/>
  <c r="S898" i="4"/>
  <c r="S899" i="4"/>
  <c r="S900" i="4"/>
  <c r="S901" i="4"/>
  <c r="S902" i="4"/>
  <c r="S903" i="4"/>
  <c r="S904" i="4"/>
  <c r="S905" i="4"/>
  <c r="S906" i="4"/>
  <c r="S907" i="4"/>
  <c r="S908" i="4"/>
  <c r="S909" i="4"/>
  <c r="S910" i="4"/>
  <c r="S911" i="4"/>
  <c r="S912" i="4"/>
  <c r="S913" i="4"/>
  <c r="S914" i="4"/>
  <c r="S915" i="4"/>
  <c r="S916" i="4"/>
  <c r="S917" i="4"/>
  <c r="S918" i="4"/>
  <c r="S919" i="4"/>
  <c r="S920" i="4"/>
  <c r="S921" i="4"/>
  <c r="S922" i="4"/>
  <c r="S923" i="4"/>
  <c r="S924" i="4"/>
  <c r="S925" i="4"/>
  <c r="S926" i="4"/>
  <c r="S927" i="4"/>
  <c r="S928" i="4"/>
  <c r="S929" i="4"/>
  <c r="S930" i="4"/>
  <c r="S931" i="4"/>
  <c r="S932" i="4"/>
  <c r="S933" i="4"/>
  <c r="S934" i="4"/>
  <c r="S935" i="4"/>
  <c r="S936" i="4"/>
  <c r="S937" i="4"/>
  <c r="S938" i="4"/>
  <c r="S939" i="4"/>
  <c r="S940" i="4"/>
  <c r="S941" i="4"/>
  <c r="S942" i="4"/>
  <c r="S943" i="4"/>
  <c r="S944" i="4"/>
  <c r="S945" i="4"/>
  <c r="S946" i="4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S962" i="4"/>
  <c r="S963" i="4"/>
  <c r="S964" i="4"/>
  <c r="S965" i="4"/>
  <c r="S966" i="4"/>
  <c r="S967" i="4"/>
  <c r="S968" i="4"/>
  <c r="S969" i="4"/>
  <c r="S970" i="4"/>
  <c r="S971" i="4"/>
  <c r="S972" i="4"/>
  <c r="S973" i="4"/>
  <c r="S974" i="4"/>
  <c r="S975" i="4"/>
  <c r="S976" i="4"/>
  <c r="S977" i="4"/>
  <c r="S978" i="4"/>
  <c r="S979" i="4"/>
  <c r="S980" i="4"/>
  <c r="S98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T2" i="4"/>
  <c r="S2" i="4"/>
  <c r="R2" i="4"/>
  <c r="Q2" i="4"/>
  <c r="P2" i="4"/>
  <c r="O2" i="4"/>
  <c r="N2" i="4"/>
  <c r="M2" i="4"/>
  <c r="L2" i="4"/>
  <c r="K2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2" i="2"/>
  <c r="N511" i="3" l="1"/>
</calcChain>
</file>

<file path=xl/sharedStrings.xml><?xml version="1.0" encoding="utf-8"?>
<sst xmlns="http://schemas.openxmlformats.org/spreadsheetml/2006/main" count="14376" uniqueCount="1983">
  <si>
    <t>Age</t>
  </si>
  <si>
    <t>Gender</t>
  </si>
  <si>
    <t>Profession</t>
  </si>
  <si>
    <t>Property Owner</t>
  </si>
  <si>
    <t>Gaming Devices</t>
  </si>
  <si>
    <t>Video Game Genre</t>
  </si>
  <si>
    <t>Gaming Motivation</t>
  </si>
  <si>
    <t>Hours Played Daily</t>
  </si>
  <si>
    <t>Hours Sleep Daily</t>
  </si>
  <si>
    <t>Physical Activity</t>
  </si>
  <si>
    <t>Mental Wellness Score</t>
  </si>
  <si>
    <t>Importance Score</t>
  </si>
  <si>
    <t>ProductivityLoss</t>
  </si>
  <si>
    <t>Self Control</t>
  </si>
  <si>
    <t>Addiction Level</t>
  </si>
  <si>
    <t>Male</t>
  </si>
  <si>
    <t>Manager</t>
  </si>
  <si>
    <t>No</t>
  </si>
  <si>
    <t>PlayStation</t>
  </si>
  <si>
    <t>MMORPG</t>
  </si>
  <si>
    <t>Challenge</t>
  </si>
  <si>
    <t>Yes</t>
  </si>
  <si>
    <t>Lawyer</t>
  </si>
  <si>
    <t>Nintendo</t>
  </si>
  <si>
    <t>Strategy</t>
  </si>
  <si>
    <t>Social Interaction</t>
  </si>
  <si>
    <t>Female</t>
  </si>
  <si>
    <t>Other</t>
  </si>
  <si>
    <t>Racing</t>
  </si>
  <si>
    <t>Competition</t>
  </si>
  <si>
    <t>Developer</t>
  </si>
  <si>
    <t>Cell Phone</t>
  </si>
  <si>
    <t>Horror</t>
  </si>
  <si>
    <t>PC</t>
  </si>
  <si>
    <t>Survival</t>
  </si>
  <si>
    <t>Relaxation</t>
  </si>
  <si>
    <t>Writer</t>
  </si>
  <si>
    <t>Sports</t>
  </si>
  <si>
    <t>FPS</t>
  </si>
  <si>
    <t>Student</t>
  </si>
  <si>
    <t>Habit</t>
  </si>
  <si>
    <t>Nurse</t>
  </si>
  <si>
    <t>MOBA</t>
  </si>
  <si>
    <t>Entertainment</t>
  </si>
  <si>
    <t>Doctor</t>
  </si>
  <si>
    <t>RPG</t>
  </si>
  <si>
    <t>Loneliness</t>
  </si>
  <si>
    <t>Tablet</t>
  </si>
  <si>
    <t>Boredom</t>
  </si>
  <si>
    <t>Artist</t>
  </si>
  <si>
    <t>Fighting</t>
  </si>
  <si>
    <t>Escapism</t>
  </si>
  <si>
    <t>Xbox</t>
  </si>
  <si>
    <t>Designer</t>
  </si>
  <si>
    <t>Teacher</t>
  </si>
  <si>
    <t>Stress Relief</t>
  </si>
  <si>
    <t>Engineer</t>
  </si>
  <si>
    <t>First Name</t>
  </si>
  <si>
    <t>Last Name</t>
  </si>
  <si>
    <t>UserID</t>
  </si>
  <si>
    <t>Jessica</t>
  </si>
  <si>
    <t>Brown</t>
  </si>
  <si>
    <t>Smith</t>
  </si>
  <si>
    <t>Emily</t>
  </si>
  <si>
    <t>Johnson</t>
  </si>
  <si>
    <t>Williams</t>
  </si>
  <si>
    <t>Olivia</t>
  </si>
  <si>
    <t>jones</t>
  </si>
  <si>
    <t>Daniel</t>
  </si>
  <si>
    <t>Miller</t>
  </si>
  <si>
    <t>Ava</t>
  </si>
  <si>
    <t>Davis</t>
  </si>
  <si>
    <t>Christopher</t>
  </si>
  <si>
    <t>Garcia</t>
  </si>
  <si>
    <t>Isabella</t>
  </si>
  <si>
    <t>Martinez</t>
  </si>
  <si>
    <t>James</t>
  </si>
  <si>
    <t>Rodriquez</t>
  </si>
  <si>
    <t>Sophia</t>
  </si>
  <si>
    <t>Hernandez</t>
  </si>
  <si>
    <t>Benjamin</t>
  </si>
  <si>
    <t>Lee</t>
  </si>
  <si>
    <t>Mia</t>
  </si>
  <si>
    <t>Gonzalez</t>
  </si>
  <si>
    <t>William</t>
  </si>
  <si>
    <t>Lopez</t>
  </si>
  <si>
    <t xml:space="preserve">Charlotte </t>
  </si>
  <si>
    <t>Wilson</t>
  </si>
  <si>
    <t>Lucas</t>
  </si>
  <si>
    <t>Anderson</t>
  </si>
  <si>
    <t>Amelia</t>
  </si>
  <si>
    <t>Thomas</t>
  </si>
  <si>
    <t>Henry</t>
  </si>
  <si>
    <t>Moore</t>
  </si>
  <si>
    <t>Harper</t>
  </si>
  <si>
    <t>Martin</t>
  </si>
  <si>
    <t>Mason</t>
  </si>
  <si>
    <t>Jackson</t>
  </si>
  <si>
    <t>Evelyn</t>
  </si>
  <si>
    <t>Thompson</t>
  </si>
  <si>
    <t>White</t>
  </si>
  <si>
    <t>Jacky</t>
  </si>
  <si>
    <t xml:space="preserve">Ella </t>
  </si>
  <si>
    <t>Harris</t>
  </si>
  <si>
    <t>Alexander</t>
  </si>
  <si>
    <t>Clark</t>
  </si>
  <si>
    <t>Grace</t>
  </si>
  <si>
    <t xml:space="preserve"> Lewis </t>
  </si>
  <si>
    <t>Robinson</t>
  </si>
  <si>
    <t>Chloe</t>
  </si>
  <si>
    <t>Walker</t>
  </si>
  <si>
    <t>Jacob</t>
  </si>
  <si>
    <t>Hall</t>
  </si>
  <si>
    <t xml:space="preserve">Lily </t>
  </si>
  <si>
    <t>Alien</t>
  </si>
  <si>
    <t>Aiden</t>
  </si>
  <si>
    <t>Young</t>
  </si>
  <si>
    <t>Scarlett</t>
  </si>
  <si>
    <t>King</t>
  </si>
  <si>
    <t>Wright</t>
  </si>
  <si>
    <t>Aria</t>
  </si>
  <si>
    <t>Hill</t>
  </si>
  <si>
    <t>Samuel</t>
  </si>
  <si>
    <t>Scott</t>
  </si>
  <si>
    <t>Zoey</t>
  </si>
  <si>
    <t>Green</t>
  </si>
  <si>
    <t>Carter</t>
  </si>
  <si>
    <t>Adams</t>
  </si>
  <si>
    <t>Penelope</t>
  </si>
  <si>
    <t>Baker</t>
  </si>
  <si>
    <t>Anthony</t>
  </si>
  <si>
    <t>Riley</t>
  </si>
  <si>
    <t>Nelson</t>
  </si>
  <si>
    <t>Avery</t>
  </si>
  <si>
    <t>Mitchell</t>
  </si>
  <si>
    <t>Dylan</t>
  </si>
  <si>
    <t>Perez</t>
  </si>
  <si>
    <t>Sofia</t>
  </si>
  <si>
    <t>Caleb</t>
  </si>
  <si>
    <t>Turner</t>
  </si>
  <si>
    <t>Aubrey</t>
  </si>
  <si>
    <t>Phillips</t>
  </si>
  <si>
    <t>Leo</t>
  </si>
  <si>
    <t>Campbell</t>
  </si>
  <si>
    <t>Hannah</t>
  </si>
  <si>
    <t>Parker</t>
  </si>
  <si>
    <t>Rivera</t>
  </si>
  <si>
    <t>Natalie</t>
  </si>
  <si>
    <t>Stewart</t>
  </si>
  <si>
    <t>Gabriel</t>
  </si>
  <si>
    <t>Sanchez</t>
  </si>
  <si>
    <t>Andrew</t>
  </si>
  <si>
    <t>Collins</t>
  </si>
  <si>
    <t>Madison</t>
  </si>
  <si>
    <t>Abigail</t>
  </si>
  <si>
    <t>Luke</t>
  </si>
  <si>
    <t>Emma</t>
  </si>
  <si>
    <t>Wyatt</t>
  </si>
  <si>
    <t>Samantha</t>
  </si>
  <si>
    <t>Allen</t>
  </si>
  <si>
    <t>Isaac</t>
  </si>
  <si>
    <t>Victoria</t>
  </si>
  <si>
    <t>Lincoin</t>
  </si>
  <si>
    <t>Eleanor</t>
  </si>
  <si>
    <t>Lily</t>
  </si>
  <si>
    <t>Oliver</t>
  </si>
  <si>
    <t>Levi</t>
  </si>
  <si>
    <t>Stella</t>
  </si>
  <si>
    <t>Julian</t>
  </si>
  <si>
    <t>David</t>
  </si>
  <si>
    <t>Owen</t>
  </si>
  <si>
    <t>Aurora</t>
  </si>
  <si>
    <t>Hailey</t>
  </si>
  <si>
    <t>Zoe</t>
  </si>
  <si>
    <t>Jeremiah</t>
  </si>
  <si>
    <t>Camla</t>
  </si>
  <si>
    <t>Eli</t>
  </si>
  <si>
    <t>Nora</t>
  </si>
  <si>
    <t>Sebastian</t>
  </si>
  <si>
    <t>Addison</t>
  </si>
  <si>
    <t>Torres</t>
  </si>
  <si>
    <t>Hunter</t>
  </si>
  <si>
    <t>Violet</t>
  </si>
  <si>
    <t>Christian</t>
  </si>
  <si>
    <t>Lucy</t>
  </si>
  <si>
    <t>Adrian</t>
  </si>
  <si>
    <t>Clara</t>
  </si>
  <si>
    <t>Evan</t>
  </si>
  <si>
    <t>Roberts</t>
  </si>
  <si>
    <t>Sophie</t>
  </si>
  <si>
    <t>Jose</t>
  </si>
  <si>
    <t>Steven</t>
  </si>
  <si>
    <t>Rogers</t>
  </si>
  <si>
    <t>Lewis</t>
  </si>
  <si>
    <t>Lillian</t>
  </si>
  <si>
    <t>Ezra</t>
  </si>
  <si>
    <t>Ellie</t>
  </si>
  <si>
    <t>Jonathan</t>
  </si>
  <si>
    <t>Paisley</t>
  </si>
  <si>
    <t>Isaiah</t>
  </si>
  <si>
    <t>Natasha</t>
  </si>
  <si>
    <t>Bell</t>
  </si>
  <si>
    <t>Landon</t>
  </si>
  <si>
    <t>Brooklyn</t>
  </si>
  <si>
    <t>Nicholas</t>
  </si>
  <si>
    <t>Audrey</t>
  </si>
  <si>
    <t>Charles</t>
  </si>
  <si>
    <t>Cameron</t>
  </si>
  <si>
    <t>Logan</t>
  </si>
  <si>
    <t>Leah</t>
  </si>
  <si>
    <t>Amellia</t>
  </si>
  <si>
    <t>Ortiz</t>
  </si>
  <si>
    <t>Ramos</t>
  </si>
  <si>
    <t>Kelly</t>
  </si>
  <si>
    <t>Regan</t>
  </si>
  <si>
    <t>Quin</t>
  </si>
  <si>
    <t>Ryan</t>
  </si>
  <si>
    <t>Murray</t>
  </si>
  <si>
    <t>Liam</t>
  </si>
  <si>
    <t>Noah</t>
  </si>
  <si>
    <t>Jones</t>
  </si>
  <si>
    <t>Elijah</t>
  </si>
  <si>
    <t>Nojan</t>
  </si>
  <si>
    <t>Layla</t>
  </si>
  <si>
    <t>Nguyen</t>
  </si>
  <si>
    <t>Chen</t>
  </si>
  <si>
    <t>Carla</t>
  </si>
  <si>
    <t>O'Dwyer</t>
  </si>
  <si>
    <t>Loughlin</t>
  </si>
  <si>
    <t>McGrath</t>
  </si>
  <si>
    <t>Clancy</t>
  </si>
  <si>
    <t>Treacy</t>
  </si>
  <si>
    <t>Jack</t>
  </si>
  <si>
    <t>Murphy</t>
  </si>
  <si>
    <t>Alejandro</t>
  </si>
  <si>
    <t>Matthew</t>
  </si>
  <si>
    <t>Juan</t>
  </si>
  <si>
    <t>Mila</t>
  </si>
  <si>
    <t>Prat</t>
  </si>
  <si>
    <t>Kone</t>
  </si>
  <si>
    <t>Joseph</t>
  </si>
  <si>
    <t>He</t>
  </si>
  <si>
    <t>Sheridan</t>
  </si>
  <si>
    <t>Gleeson</t>
  </si>
  <si>
    <t>Ponce</t>
  </si>
  <si>
    <t>Rios</t>
  </si>
  <si>
    <t>Issac</t>
  </si>
  <si>
    <t>Montoya</t>
  </si>
  <si>
    <t>Serrano</t>
  </si>
  <si>
    <t>Sweeney</t>
  </si>
  <si>
    <t>Whelan</t>
  </si>
  <si>
    <t>Brady</t>
  </si>
  <si>
    <t>Browne</t>
  </si>
  <si>
    <t>Ronney</t>
  </si>
  <si>
    <t>Tang</t>
  </si>
  <si>
    <t>O'Conner</t>
  </si>
  <si>
    <t>Tracy</t>
  </si>
  <si>
    <t>Choi</t>
  </si>
  <si>
    <t>Kang</t>
  </si>
  <si>
    <t>Castro</t>
  </si>
  <si>
    <t>Piper</t>
  </si>
  <si>
    <t>Hazel</t>
  </si>
  <si>
    <t>Morales</t>
  </si>
  <si>
    <t>Cooper</t>
  </si>
  <si>
    <t>Flores</t>
  </si>
  <si>
    <t>Vargas</t>
  </si>
  <si>
    <t>Maria</t>
  </si>
  <si>
    <t>Chavez</t>
  </si>
  <si>
    <t>Herrera</t>
  </si>
  <si>
    <t>Croxx</t>
  </si>
  <si>
    <t>Howard</t>
  </si>
  <si>
    <t>Ward</t>
  </si>
  <si>
    <t>Peterson</t>
  </si>
  <si>
    <t>Gray</t>
  </si>
  <si>
    <t>Ramirez</t>
  </si>
  <si>
    <t>Savannah</t>
  </si>
  <si>
    <t>Watson</t>
  </si>
  <si>
    <t>Brooks</t>
  </si>
  <si>
    <t>Claire</t>
  </si>
  <si>
    <t>Watt</t>
  </si>
  <si>
    <t>Aaron</t>
  </si>
  <si>
    <t>Jess</t>
  </si>
  <si>
    <t>Castilio</t>
  </si>
  <si>
    <t>Walsh</t>
  </si>
  <si>
    <t>Paul</t>
  </si>
  <si>
    <t>Bryan</t>
  </si>
  <si>
    <t>Ericka</t>
  </si>
  <si>
    <t>McCarthy</t>
  </si>
  <si>
    <t>O'Leary</t>
  </si>
  <si>
    <t>Kim</t>
  </si>
  <si>
    <t>Tobby</t>
  </si>
  <si>
    <t>Latif</t>
  </si>
  <si>
    <t>Long</t>
  </si>
  <si>
    <t>Kiki</t>
  </si>
  <si>
    <t>Nathan</t>
  </si>
  <si>
    <t>Perry</t>
  </si>
  <si>
    <t>Fang</t>
  </si>
  <si>
    <t>Sam</t>
  </si>
  <si>
    <t>Bryant</t>
  </si>
  <si>
    <t>Pablo</t>
  </si>
  <si>
    <t>Grayson</t>
  </si>
  <si>
    <t>Wood</t>
  </si>
  <si>
    <t>Gonzales</t>
  </si>
  <si>
    <t>Lola</t>
  </si>
  <si>
    <t>Zhang</t>
  </si>
  <si>
    <t>Li</t>
  </si>
  <si>
    <t>Luis</t>
  </si>
  <si>
    <t>Lynch</t>
  </si>
  <si>
    <t>Russel</t>
  </si>
  <si>
    <t>Misty</t>
  </si>
  <si>
    <t>Elly</t>
  </si>
  <si>
    <t>Eric</t>
  </si>
  <si>
    <t>Espinoza</t>
  </si>
  <si>
    <t>Justin</t>
  </si>
  <si>
    <t>Soto</t>
  </si>
  <si>
    <t>Kevin</t>
  </si>
  <si>
    <t>Chris</t>
  </si>
  <si>
    <t>Evans</t>
  </si>
  <si>
    <t>Xan</t>
  </si>
  <si>
    <t>Ling</t>
  </si>
  <si>
    <t>Gao</t>
  </si>
  <si>
    <t>Jesus</t>
  </si>
  <si>
    <t>Nate</t>
  </si>
  <si>
    <t>Morgan</t>
  </si>
  <si>
    <t>Fredson</t>
  </si>
  <si>
    <t>Kate</t>
  </si>
  <si>
    <t>Emilia</t>
  </si>
  <si>
    <t>Faith</t>
  </si>
  <si>
    <t>Adama</t>
  </si>
  <si>
    <t>Josh</t>
  </si>
  <si>
    <t>Tina</t>
  </si>
  <si>
    <t>Foster</t>
  </si>
  <si>
    <t xml:space="preserve">Khalifa </t>
  </si>
  <si>
    <t>Jackie</t>
  </si>
  <si>
    <t>Tapia</t>
  </si>
  <si>
    <t>Kennedy</t>
  </si>
  <si>
    <t>Hogan</t>
  </si>
  <si>
    <t>Sanders</t>
  </si>
  <si>
    <t>John</t>
  </si>
  <si>
    <t>Ross</t>
  </si>
  <si>
    <t>Marianna</t>
  </si>
  <si>
    <t>Ariana</t>
  </si>
  <si>
    <t>Powell</t>
  </si>
  <si>
    <t>Drake</t>
  </si>
  <si>
    <t>Vivian</t>
  </si>
  <si>
    <t>Lang</t>
  </si>
  <si>
    <t>Petterson</t>
  </si>
  <si>
    <t>Griffin</t>
  </si>
  <si>
    <t>Price</t>
  </si>
  <si>
    <t>Sun</t>
  </si>
  <si>
    <t>Rodriguez</t>
  </si>
  <si>
    <t>Veronica</t>
  </si>
  <si>
    <t>Nolan</t>
  </si>
  <si>
    <t>Ofelia</t>
  </si>
  <si>
    <t>Bennet</t>
  </si>
  <si>
    <t>Stephanie</t>
  </si>
  <si>
    <t>Jenkins</t>
  </si>
  <si>
    <t>Wand</t>
  </si>
  <si>
    <t>Dixon</t>
  </si>
  <si>
    <t>Lin</t>
  </si>
  <si>
    <t>Osei</t>
  </si>
  <si>
    <t>Alfredo</t>
  </si>
  <si>
    <t>Pinto</t>
  </si>
  <si>
    <t>Bailey</t>
  </si>
  <si>
    <t>Rosa</t>
  </si>
  <si>
    <t>Nicolas</t>
  </si>
  <si>
    <t>Sonia</t>
  </si>
  <si>
    <t>Joaquin</t>
  </si>
  <si>
    <t>Asher</t>
  </si>
  <si>
    <t>Gabriella</t>
  </si>
  <si>
    <t>Chrissy</t>
  </si>
  <si>
    <t>Pual</t>
  </si>
  <si>
    <t>Lincoln</t>
  </si>
  <si>
    <t>Sohpia</t>
  </si>
  <si>
    <t>Wang</t>
  </si>
  <si>
    <t>O'Connel</t>
  </si>
  <si>
    <t>Black</t>
  </si>
  <si>
    <t>Mahoney</t>
  </si>
  <si>
    <t>Santiago</t>
  </si>
  <si>
    <t>Adam</t>
  </si>
  <si>
    <t>Diego</t>
  </si>
  <si>
    <t>Adrianne</t>
  </si>
  <si>
    <t>Cole</t>
  </si>
  <si>
    <t>Leonardo</t>
  </si>
  <si>
    <t>Alan</t>
  </si>
  <si>
    <t>Reed</t>
  </si>
  <si>
    <t>Alice</t>
  </si>
  <si>
    <t>Edward</t>
  </si>
  <si>
    <t>Angela</t>
  </si>
  <si>
    <t xml:space="preserve">Brandi </t>
  </si>
  <si>
    <t>Braxx</t>
  </si>
  <si>
    <t>Brian</t>
  </si>
  <si>
    <t>Bruce</t>
  </si>
  <si>
    <t>Caroline</t>
  </si>
  <si>
    <t>Charlene</t>
  </si>
  <si>
    <t>Hughes</t>
  </si>
  <si>
    <t>Nin</t>
  </si>
  <si>
    <t>Cheryln</t>
  </si>
  <si>
    <t>Cindy</t>
  </si>
  <si>
    <t>Christina</t>
  </si>
  <si>
    <t>Madia</t>
  </si>
  <si>
    <t>Simmons</t>
  </si>
  <si>
    <t>Myers</t>
  </si>
  <si>
    <t>Donald</t>
  </si>
  <si>
    <t>Diana</t>
  </si>
  <si>
    <t>Prince</t>
  </si>
  <si>
    <t>Yadira</t>
  </si>
  <si>
    <t>Camila</t>
  </si>
  <si>
    <t>Zulema</t>
  </si>
  <si>
    <t>Ruiz</t>
  </si>
  <si>
    <t>Ximena</t>
  </si>
  <si>
    <t>Casey</t>
  </si>
  <si>
    <t>Quinn</t>
  </si>
  <si>
    <t>Fuller</t>
  </si>
  <si>
    <t>Joel</t>
  </si>
  <si>
    <t>Darren</t>
  </si>
  <si>
    <t>Lara</t>
  </si>
  <si>
    <t>Park</t>
  </si>
  <si>
    <t>Cox</t>
  </si>
  <si>
    <t>Sherri</t>
  </si>
  <si>
    <t>Gomez</t>
  </si>
  <si>
    <t>Amanda</t>
  </si>
  <si>
    <t>Hamilton</t>
  </si>
  <si>
    <t>Victor</t>
  </si>
  <si>
    <t>Willis</t>
  </si>
  <si>
    <t>Randy</t>
  </si>
  <si>
    <t>Delgado</t>
  </si>
  <si>
    <t>Ronald</t>
  </si>
  <si>
    <t>Marcia</t>
  </si>
  <si>
    <t>Moreno</t>
  </si>
  <si>
    <t>Lori</t>
  </si>
  <si>
    <t>Zuniga</t>
  </si>
  <si>
    <t>Strickland</t>
  </si>
  <si>
    <t>Jennifer</t>
  </si>
  <si>
    <t>Mccall</t>
  </si>
  <si>
    <t>Rhodes</t>
  </si>
  <si>
    <t>Lauren</t>
  </si>
  <si>
    <t>Crosby</t>
  </si>
  <si>
    <t>Blake</t>
  </si>
  <si>
    <t>Mario</t>
  </si>
  <si>
    <t>Frances</t>
  </si>
  <si>
    <t>Erik</t>
  </si>
  <si>
    <t>Wilkerson</t>
  </si>
  <si>
    <t>Arthur</t>
  </si>
  <si>
    <t>Newman</t>
  </si>
  <si>
    <t>Mercado</t>
  </si>
  <si>
    <t>Alexis</t>
  </si>
  <si>
    <t>Stevenson</t>
  </si>
  <si>
    <t>Mark</t>
  </si>
  <si>
    <t>Anna</t>
  </si>
  <si>
    <t>Richard</t>
  </si>
  <si>
    <t>Holly</t>
  </si>
  <si>
    <t>Ingram</t>
  </si>
  <si>
    <t>Jim</t>
  </si>
  <si>
    <t>Michele</t>
  </si>
  <si>
    <t>Hancock</t>
  </si>
  <si>
    <t>Marcus</t>
  </si>
  <si>
    <t>Amber</t>
  </si>
  <si>
    <t>Virginia</t>
  </si>
  <si>
    <t>Anita</t>
  </si>
  <si>
    <t>Craig</t>
  </si>
  <si>
    <t>Laura</t>
  </si>
  <si>
    <t>Livingston</t>
  </si>
  <si>
    <t>Katherine</t>
  </si>
  <si>
    <t>Walters</t>
  </si>
  <si>
    <t>Shaffer</t>
  </si>
  <si>
    <t>Michael</t>
  </si>
  <si>
    <t>Edwards</t>
  </si>
  <si>
    <t>Hansen</t>
  </si>
  <si>
    <t>Cook</t>
  </si>
  <si>
    <t>Jacqueline</t>
  </si>
  <si>
    <t>Calderon</t>
  </si>
  <si>
    <t>Mills</t>
  </si>
  <si>
    <t>George</t>
  </si>
  <si>
    <t>Sean</t>
  </si>
  <si>
    <t>Larry</t>
  </si>
  <si>
    <t>Kidd</t>
  </si>
  <si>
    <t>Lisa</t>
  </si>
  <si>
    <t>Linda</t>
  </si>
  <si>
    <t>Leslie</t>
  </si>
  <si>
    <t>Taylor</t>
  </si>
  <si>
    <t>Barry</t>
  </si>
  <si>
    <t>Devin</t>
  </si>
  <si>
    <t>Shepherd</t>
  </si>
  <si>
    <t>Woods</t>
  </si>
  <si>
    <t>Nathaniel</t>
  </si>
  <si>
    <t>Wesley</t>
  </si>
  <si>
    <t>Hart</t>
  </si>
  <si>
    <t>Kristin</t>
  </si>
  <si>
    <t>Alex</t>
  </si>
  <si>
    <t>Hester</t>
  </si>
  <si>
    <t>Melissa</t>
  </si>
  <si>
    <t>Pope</t>
  </si>
  <si>
    <t>Christie</t>
  </si>
  <si>
    <t>Todd</t>
  </si>
  <si>
    <t>Robbins</t>
  </si>
  <si>
    <t>Beth</t>
  </si>
  <si>
    <t>Mckinney</t>
  </si>
  <si>
    <t>Knox</t>
  </si>
  <si>
    <t>Joshua</t>
  </si>
  <si>
    <t>Kathleen</t>
  </si>
  <si>
    <t>Renee</t>
  </si>
  <si>
    <t>Hensley</t>
  </si>
  <si>
    <t>Sharon</t>
  </si>
  <si>
    <t>Richardson</t>
  </si>
  <si>
    <t>Mosley</t>
  </si>
  <si>
    <t>Madeline</t>
  </si>
  <si>
    <t>Spencer</t>
  </si>
  <si>
    <t>Davies</t>
  </si>
  <si>
    <t>Frazier</t>
  </si>
  <si>
    <t>Annette</t>
  </si>
  <si>
    <t>Traci</t>
  </si>
  <si>
    <t>Wong</t>
  </si>
  <si>
    <t>Waller</t>
  </si>
  <si>
    <t>Carol</t>
  </si>
  <si>
    <t>Zachary</t>
  </si>
  <si>
    <t>Maynard</t>
  </si>
  <si>
    <t>Derrick</t>
  </si>
  <si>
    <t>Sergio</t>
  </si>
  <si>
    <t>Maurice</t>
  </si>
  <si>
    <t>Bishop</t>
  </si>
  <si>
    <t>Patricia</t>
  </si>
  <si>
    <t>Miles</t>
  </si>
  <si>
    <t>Rachel</t>
  </si>
  <si>
    <t>Leblanc</t>
  </si>
  <si>
    <t>Jillian</t>
  </si>
  <si>
    <t>Harrison</t>
  </si>
  <si>
    <t>Boyd</t>
  </si>
  <si>
    <t>Rebecca</t>
  </si>
  <si>
    <t>Pace</t>
  </si>
  <si>
    <t>Christine</t>
  </si>
  <si>
    <t>Cassandra</t>
  </si>
  <si>
    <t>Arnold</t>
  </si>
  <si>
    <t>Darrell</t>
  </si>
  <si>
    <t>Caitlyn</t>
  </si>
  <si>
    <t>Bianca</t>
  </si>
  <si>
    <t>Becker</t>
  </si>
  <si>
    <t>Brenda</t>
  </si>
  <si>
    <t>Bradley</t>
  </si>
  <si>
    <t>Patrick</t>
  </si>
  <si>
    <t>Herring</t>
  </si>
  <si>
    <t>Hoffman</t>
  </si>
  <si>
    <t>Dalton</t>
  </si>
  <si>
    <t>Malone</t>
  </si>
  <si>
    <t>Abbott</t>
  </si>
  <si>
    <t>Brendan</t>
  </si>
  <si>
    <t>Diaz</t>
  </si>
  <si>
    <t>Jesse</t>
  </si>
  <si>
    <t>Molly</t>
  </si>
  <si>
    <t>Amy</t>
  </si>
  <si>
    <t>Spears</t>
  </si>
  <si>
    <t>Kyle</t>
  </si>
  <si>
    <t>Kristie</t>
  </si>
  <si>
    <t>House</t>
  </si>
  <si>
    <t>Jason</t>
  </si>
  <si>
    <t>Acosta</t>
  </si>
  <si>
    <t>Chad</t>
  </si>
  <si>
    <t>Garrison</t>
  </si>
  <si>
    <t>Breanna</t>
  </si>
  <si>
    <t>Brianna</t>
  </si>
  <si>
    <t>Kathy</t>
  </si>
  <si>
    <t>Shelley</t>
  </si>
  <si>
    <t>Gillespie</t>
  </si>
  <si>
    <t>Tyler</t>
  </si>
  <si>
    <t>Brewer</t>
  </si>
  <si>
    <t>Nicholson</t>
  </si>
  <si>
    <t>Cunningham</t>
  </si>
  <si>
    <t>Michelle</t>
  </si>
  <si>
    <t>Sullivan</t>
  </si>
  <si>
    <t>Pollard</t>
  </si>
  <si>
    <t>Olson</t>
  </si>
  <si>
    <t>Elizabeth</t>
  </si>
  <si>
    <t>Bates</t>
  </si>
  <si>
    <t>Whitaker</t>
  </si>
  <si>
    <t>Eileen</t>
  </si>
  <si>
    <t>Ashley</t>
  </si>
  <si>
    <t>Gilbert</t>
  </si>
  <si>
    <t>Timothy</t>
  </si>
  <si>
    <t>Mary</t>
  </si>
  <si>
    <t>Gould</t>
  </si>
  <si>
    <t>Mcguire</t>
  </si>
  <si>
    <t>Francis</t>
  </si>
  <si>
    <t>Dustin</t>
  </si>
  <si>
    <t>Reyes</t>
  </si>
  <si>
    <t>Tammy</t>
  </si>
  <si>
    <t>Newton</t>
  </si>
  <si>
    <t>Hubbard</t>
  </si>
  <si>
    <t>Clayton</t>
  </si>
  <si>
    <t>Brandon</t>
  </si>
  <si>
    <t>Le</t>
  </si>
  <si>
    <t>Banks</t>
  </si>
  <si>
    <t>Buck</t>
  </si>
  <si>
    <t>Cantrell</t>
  </si>
  <si>
    <t>Griffith</t>
  </si>
  <si>
    <t>Ian</t>
  </si>
  <si>
    <t>Burton</t>
  </si>
  <si>
    <t>Nicole</t>
  </si>
  <si>
    <t>Alyssa</t>
  </si>
  <si>
    <t>Clay</t>
  </si>
  <si>
    <t>Shannon</t>
  </si>
  <si>
    <t>Rose</t>
  </si>
  <si>
    <t>Karen</t>
  </si>
  <si>
    <t>Reynolds</t>
  </si>
  <si>
    <t>Julie</t>
  </si>
  <si>
    <t>Butler</t>
  </si>
  <si>
    <t>Moran</t>
  </si>
  <si>
    <t>Miranda</t>
  </si>
  <si>
    <t>Ernest</t>
  </si>
  <si>
    <t>Whitehead</t>
  </si>
  <si>
    <t>Dunlap</t>
  </si>
  <si>
    <t>Jenna</t>
  </si>
  <si>
    <t>Chandler</t>
  </si>
  <si>
    <t>Mendez</t>
  </si>
  <si>
    <t>Sarah</t>
  </si>
  <si>
    <t>Carrie</t>
  </si>
  <si>
    <t>Jeffrey</t>
  </si>
  <si>
    <t>Chambers</t>
  </si>
  <si>
    <t>Ralph</t>
  </si>
  <si>
    <t>Webster</t>
  </si>
  <si>
    <t>Barrett</t>
  </si>
  <si>
    <t>Tran</t>
  </si>
  <si>
    <t>Brooke</t>
  </si>
  <si>
    <t>Landry</t>
  </si>
  <si>
    <t>Kimberly</t>
  </si>
  <si>
    <t>Yolanda</t>
  </si>
  <si>
    <t>Frank</t>
  </si>
  <si>
    <t>Flynn</t>
  </si>
  <si>
    <t>Trujillo</t>
  </si>
  <si>
    <t>Mendoza</t>
  </si>
  <si>
    <t>Reid</t>
  </si>
  <si>
    <t>Fisher</t>
  </si>
  <si>
    <t>Danny</t>
  </si>
  <si>
    <t>Duran</t>
  </si>
  <si>
    <t>Rosales</t>
  </si>
  <si>
    <t>Kristina</t>
  </si>
  <si>
    <t>Atkinson</t>
  </si>
  <si>
    <t>Mclaughlin</t>
  </si>
  <si>
    <t>Tiffany</t>
  </si>
  <si>
    <t>Robles</t>
  </si>
  <si>
    <t>Morrison</t>
  </si>
  <si>
    <t>Suzanne</t>
  </si>
  <si>
    <t>Bautista</t>
  </si>
  <si>
    <t>Marissa</t>
  </si>
  <si>
    <t>Gregory</t>
  </si>
  <si>
    <t>Beverly</t>
  </si>
  <si>
    <t>Hicks</t>
  </si>
  <si>
    <t>Osborne</t>
  </si>
  <si>
    <t>Bridget</t>
  </si>
  <si>
    <t>Colton</t>
  </si>
  <si>
    <t>Hanson</t>
  </si>
  <si>
    <t>Wilkins</t>
  </si>
  <si>
    <t>Heather</t>
  </si>
  <si>
    <t>Rice</t>
  </si>
  <si>
    <t>Judy</t>
  </si>
  <si>
    <t>Cruz</t>
  </si>
  <si>
    <t>Melanie</t>
  </si>
  <si>
    <t>Chang</t>
  </si>
  <si>
    <t>Schultz</t>
  </si>
  <si>
    <t>Cynthia</t>
  </si>
  <si>
    <t>Klein</t>
  </si>
  <si>
    <t>Lawson</t>
  </si>
  <si>
    <t>Heidi</t>
  </si>
  <si>
    <t>Chapman</t>
  </si>
  <si>
    <t>Pacheco</t>
  </si>
  <si>
    <t>Copeland</t>
  </si>
  <si>
    <t>Sheila</t>
  </si>
  <si>
    <t>Payne</t>
  </si>
  <si>
    <t>Warren</t>
  </si>
  <si>
    <t>Robert</t>
  </si>
  <si>
    <t>Dennis</t>
  </si>
  <si>
    <t>Jarvis</t>
  </si>
  <si>
    <t>Jimenez</t>
  </si>
  <si>
    <t>Dwayne</t>
  </si>
  <si>
    <t>Schmidt</t>
  </si>
  <si>
    <t>Hahn</t>
  </si>
  <si>
    <t>Carl</t>
  </si>
  <si>
    <t>Hull</t>
  </si>
  <si>
    <t>Elliott</t>
  </si>
  <si>
    <t>Cantu</t>
  </si>
  <si>
    <t>Carr</t>
  </si>
  <si>
    <t>Monica</t>
  </si>
  <si>
    <t>Hinton</t>
  </si>
  <si>
    <t>Berry</t>
  </si>
  <si>
    <t>Gwendolyn</t>
  </si>
  <si>
    <t>Kayla</t>
  </si>
  <si>
    <t>Bowers</t>
  </si>
  <si>
    <t>Pena</t>
  </si>
  <si>
    <t>Henderson</t>
  </si>
  <si>
    <t>Ellen</t>
  </si>
  <si>
    <t>Farley</t>
  </si>
  <si>
    <t>Suarez</t>
  </si>
  <si>
    <t>Corey</t>
  </si>
  <si>
    <t>Hale</t>
  </si>
  <si>
    <t>Krystal</t>
  </si>
  <si>
    <t>Shirley</t>
  </si>
  <si>
    <t>Clarke</t>
  </si>
  <si>
    <t>Kent</t>
  </si>
  <si>
    <t>Fernandez</t>
  </si>
  <si>
    <t>Cheryl</t>
  </si>
  <si>
    <t>Gail</t>
  </si>
  <si>
    <t>Dominique</t>
  </si>
  <si>
    <t>Grimes</t>
  </si>
  <si>
    <t>Cohen</t>
  </si>
  <si>
    <t>Ramsey</t>
  </si>
  <si>
    <t>Terri</t>
  </si>
  <si>
    <t>Brittany</t>
  </si>
  <si>
    <t>Deborah</t>
  </si>
  <si>
    <t>Chelsea</t>
  </si>
  <si>
    <t>Wanda</t>
  </si>
  <si>
    <t>Bryce</t>
  </si>
  <si>
    <t>Byrd</t>
  </si>
  <si>
    <t>Roger</t>
  </si>
  <si>
    <t>Marquez</t>
  </si>
  <si>
    <t>Derek</t>
  </si>
  <si>
    <t>Dominguez</t>
  </si>
  <si>
    <t>Coleman</t>
  </si>
  <si>
    <t>Christy</t>
  </si>
  <si>
    <t>Carlson</t>
  </si>
  <si>
    <t>Tonya</t>
  </si>
  <si>
    <t>Stuart</t>
  </si>
  <si>
    <t>Decker</t>
  </si>
  <si>
    <t>Vicki</t>
  </si>
  <si>
    <t>Webb</t>
  </si>
  <si>
    <t>Adkins</t>
  </si>
  <si>
    <t>Latoya</t>
  </si>
  <si>
    <t>Austin</t>
  </si>
  <si>
    <t>Janice</t>
  </si>
  <si>
    <t>Stone</t>
  </si>
  <si>
    <t>Beck</t>
  </si>
  <si>
    <t>Chung</t>
  </si>
  <si>
    <t>Terry</t>
  </si>
  <si>
    <t>Felicia</t>
  </si>
  <si>
    <t>Franklin</t>
  </si>
  <si>
    <t>Joe</t>
  </si>
  <si>
    <t>Gutierrez</t>
  </si>
  <si>
    <t>Fletcher</t>
  </si>
  <si>
    <t>Rhonda</t>
  </si>
  <si>
    <t>Joyce</t>
  </si>
  <si>
    <t>Mcdaniel</t>
  </si>
  <si>
    <t>Cisneros</t>
  </si>
  <si>
    <t>May</t>
  </si>
  <si>
    <t>Vasquez</t>
  </si>
  <si>
    <t>Alvarado</t>
  </si>
  <si>
    <t>Wells</t>
  </si>
  <si>
    <t>Jay</t>
  </si>
  <si>
    <t>Sandra</t>
  </si>
  <si>
    <t>Ferguson</t>
  </si>
  <si>
    <t>Petty</t>
  </si>
  <si>
    <t>Keller</t>
  </si>
  <si>
    <t>Kelsey</t>
  </si>
  <si>
    <t>Graham</t>
  </si>
  <si>
    <t>Julia</t>
  </si>
  <si>
    <t>Acevedo</t>
  </si>
  <si>
    <t>Susan</t>
  </si>
  <si>
    <t>Mcbride</t>
  </si>
  <si>
    <t>Owens</t>
  </si>
  <si>
    <t>Orozco</t>
  </si>
  <si>
    <t>Harmon</t>
  </si>
  <si>
    <t>Figueroa</t>
  </si>
  <si>
    <t>Raymond</t>
  </si>
  <si>
    <t>Brandy</t>
  </si>
  <si>
    <t>Angel</t>
  </si>
  <si>
    <t>Hunt</t>
  </si>
  <si>
    <t>Farrell</t>
  </si>
  <si>
    <t>Roth</t>
  </si>
  <si>
    <t>Douglas</t>
  </si>
  <si>
    <t>Juarez</t>
  </si>
  <si>
    <t>Doris</t>
  </si>
  <si>
    <t>Carmen</t>
  </si>
  <si>
    <t>Pam</t>
  </si>
  <si>
    <t>Krista</t>
  </si>
  <si>
    <t>Guzman</t>
  </si>
  <si>
    <t>Teresa</t>
  </si>
  <si>
    <t>Norris</t>
  </si>
  <si>
    <t>Archer</t>
  </si>
  <si>
    <t>Lane</t>
  </si>
  <si>
    <t>Madden</t>
  </si>
  <si>
    <t>Erika</t>
  </si>
  <si>
    <t>Manning</t>
  </si>
  <si>
    <t>Russell</t>
  </si>
  <si>
    <t>Blackwell</t>
  </si>
  <si>
    <t>Courtney</t>
  </si>
  <si>
    <t>Blackburn</t>
  </si>
  <si>
    <t>Reilly</t>
  </si>
  <si>
    <t>Campos</t>
  </si>
  <si>
    <t>Kirby</t>
  </si>
  <si>
    <t>Lindsay</t>
  </si>
  <si>
    <t>Spence</t>
  </si>
  <si>
    <t>Kara</t>
  </si>
  <si>
    <t>Parrish</t>
  </si>
  <si>
    <t>Middleton</t>
  </si>
  <si>
    <t>Yang</t>
  </si>
  <si>
    <t>Marc</t>
  </si>
  <si>
    <t>Briggs</t>
  </si>
  <si>
    <t>Sosa</t>
  </si>
  <si>
    <t>Mann</t>
  </si>
  <si>
    <t>Andrews</t>
  </si>
  <si>
    <t>Porter</t>
  </si>
  <si>
    <t>Troy</t>
  </si>
  <si>
    <t>Sanford</t>
  </si>
  <si>
    <t>Armstrong</t>
  </si>
  <si>
    <t>Alexandra</t>
  </si>
  <si>
    <t>Bonilla</t>
  </si>
  <si>
    <t>Cowan</t>
  </si>
  <si>
    <t>Jeremy</t>
  </si>
  <si>
    <t>Summers</t>
  </si>
  <si>
    <t>Stacy</t>
  </si>
  <si>
    <t>Becky</t>
  </si>
  <si>
    <t>Washington</t>
  </si>
  <si>
    <t>Stanley</t>
  </si>
  <si>
    <t>Calvin</t>
  </si>
  <si>
    <t>Heath</t>
  </si>
  <si>
    <t>Oscar</t>
  </si>
  <si>
    <t>Jordan</t>
  </si>
  <si>
    <t>Patterson</t>
  </si>
  <si>
    <t>Rick</t>
  </si>
  <si>
    <t>Ronnie</t>
  </si>
  <si>
    <t>Medina</t>
  </si>
  <si>
    <t>Ford</t>
  </si>
  <si>
    <t>Ethan</t>
  </si>
  <si>
    <t>Thornton</t>
  </si>
  <si>
    <t>Cathy</t>
  </si>
  <si>
    <t>Pitts</t>
  </si>
  <si>
    <t>Fields</t>
  </si>
  <si>
    <t>Crystal</t>
  </si>
  <si>
    <t>Henson</t>
  </si>
  <si>
    <t>Chaney</t>
  </si>
  <si>
    <t>Gary</t>
  </si>
  <si>
    <t>Parsons</t>
  </si>
  <si>
    <t>Oconnor</t>
  </si>
  <si>
    <t>Randall</t>
  </si>
  <si>
    <t>Roman</t>
  </si>
  <si>
    <t>Bean</t>
  </si>
  <si>
    <t>Valerie</t>
  </si>
  <si>
    <t>Erica</t>
  </si>
  <si>
    <t>Lance</t>
  </si>
  <si>
    <t>Page</t>
  </si>
  <si>
    <t>Johnny</t>
  </si>
  <si>
    <t>Vega</t>
  </si>
  <si>
    <t>Schneider</t>
  </si>
  <si>
    <t>Goodman</t>
  </si>
  <si>
    <t>Beasley</t>
  </si>
  <si>
    <t>Ann</t>
  </si>
  <si>
    <t>Day</t>
  </si>
  <si>
    <t>Munoz</t>
  </si>
  <si>
    <t>Phyllis</t>
  </si>
  <si>
    <t>Vaughan</t>
  </si>
  <si>
    <t>Belinda</t>
  </si>
  <si>
    <t>Dillon</t>
  </si>
  <si>
    <t>Antonio</t>
  </si>
  <si>
    <t>Levine</t>
  </si>
  <si>
    <t>Phillip</t>
  </si>
  <si>
    <t>Meyer</t>
  </si>
  <si>
    <t>Katelyn</t>
  </si>
  <si>
    <t>Burns</t>
  </si>
  <si>
    <t>Ellis</t>
  </si>
  <si>
    <t>Oneill</t>
  </si>
  <si>
    <t>Galvan</t>
  </si>
  <si>
    <t>Hutchinson</t>
  </si>
  <si>
    <t>Santos</t>
  </si>
  <si>
    <t>Chan</t>
  </si>
  <si>
    <t>Blankenship</t>
  </si>
  <si>
    <t>Barbara</t>
  </si>
  <si>
    <t>Cross</t>
  </si>
  <si>
    <t>Dougherty</t>
  </si>
  <si>
    <t>Costa</t>
  </si>
  <si>
    <t>Tracey</t>
  </si>
  <si>
    <t>Odonnell</t>
  </si>
  <si>
    <t>Grant</t>
  </si>
  <si>
    <t>Willie</t>
  </si>
  <si>
    <t>Walls</t>
  </si>
  <si>
    <t>Cooke</t>
  </si>
  <si>
    <t>Turnner</t>
  </si>
  <si>
    <t>Ayden</t>
  </si>
  <si>
    <t>Jamse</t>
  </si>
  <si>
    <t>FEMALE</t>
  </si>
  <si>
    <t>OthER</t>
  </si>
  <si>
    <t>MALE</t>
  </si>
  <si>
    <t>NURSE</t>
  </si>
  <si>
    <t>ESCapism</t>
  </si>
  <si>
    <t>Playstation</t>
  </si>
  <si>
    <t>Row Labels</t>
  </si>
  <si>
    <t>Grand Total</t>
  </si>
  <si>
    <t>(blank)</t>
  </si>
  <si>
    <t>Column Labels</t>
  </si>
  <si>
    <t>(All)</t>
  </si>
  <si>
    <t>Sheilla</t>
  </si>
  <si>
    <t>Satisfaction</t>
  </si>
  <si>
    <t>Name</t>
  </si>
  <si>
    <t>Monthly Gaming Purchases</t>
  </si>
  <si>
    <t>Jessica Brown</t>
  </si>
  <si>
    <t>Michael Smith</t>
  </si>
  <si>
    <t>Emily Johnson</t>
  </si>
  <si>
    <t>Matthew Williams</t>
  </si>
  <si>
    <t>Olivia jones</t>
  </si>
  <si>
    <t>Ava Davis</t>
  </si>
  <si>
    <t>Christopher Garcia</t>
  </si>
  <si>
    <t>Isabella Martinez</t>
  </si>
  <si>
    <t>Sophia Hernandez</t>
  </si>
  <si>
    <t>Benjamin Lee</t>
  </si>
  <si>
    <t>Mia Gonzalez</t>
  </si>
  <si>
    <t>Charlotte  Wilson</t>
  </si>
  <si>
    <t>Lucas Anderson</t>
  </si>
  <si>
    <t>Amelia Thomas</t>
  </si>
  <si>
    <t>Harper Martin</t>
  </si>
  <si>
    <t>Mason Jackson</t>
  </si>
  <si>
    <t>Evelyn Thompson</t>
  </si>
  <si>
    <t>Logan White</t>
  </si>
  <si>
    <t>Jacky Smith</t>
  </si>
  <si>
    <t>Ella  Harris</t>
  </si>
  <si>
    <t>Alexander Clark</t>
  </si>
  <si>
    <t xml:space="preserve">Grace  Lewis </t>
  </si>
  <si>
    <t>Ethan Robinson</t>
  </si>
  <si>
    <t>Chloe Walker</t>
  </si>
  <si>
    <t>Jacob Hall</t>
  </si>
  <si>
    <t>Lily  Alien</t>
  </si>
  <si>
    <t>Aiden Young</t>
  </si>
  <si>
    <t>Scarlett King</t>
  </si>
  <si>
    <t>Jackson Wright</t>
  </si>
  <si>
    <t>Aria Hill</t>
  </si>
  <si>
    <t>Samuel Scott</t>
  </si>
  <si>
    <t>Zoey Green</t>
  </si>
  <si>
    <t>Carter Adams</t>
  </si>
  <si>
    <t>Penelope Baker</t>
  </si>
  <si>
    <t>Anthony Gonzalez</t>
  </si>
  <si>
    <t>Riley Nelson</t>
  </si>
  <si>
    <t>Jack Carter</t>
  </si>
  <si>
    <t>Avery Mitchell</t>
  </si>
  <si>
    <t>Dylan Perez</t>
  </si>
  <si>
    <t>Sofia Robinson</t>
  </si>
  <si>
    <t>Caleb Turner</t>
  </si>
  <si>
    <t>Aubrey Phillips</t>
  </si>
  <si>
    <t>Leo Campbell</t>
  </si>
  <si>
    <t>Hannah Parker</t>
  </si>
  <si>
    <t>Leo Rivera</t>
  </si>
  <si>
    <t>Natalie Stewart</t>
  </si>
  <si>
    <t>Gabriel Sanchez</t>
  </si>
  <si>
    <t>Andrew Collins</t>
  </si>
  <si>
    <t>Madison Rivera</t>
  </si>
  <si>
    <t>Carter Young</t>
  </si>
  <si>
    <t>Abigail Turnner</t>
  </si>
  <si>
    <t>Luke Hall</t>
  </si>
  <si>
    <t>Avery Martinez</t>
  </si>
  <si>
    <t>Emma Clark</t>
  </si>
  <si>
    <t>Wyatt King</t>
  </si>
  <si>
    <t>Samantha Allen</t>
  </si>
  <si>
    <t>Isaac Scott</t>
  </si>
  <si>
    <t>Victoria Johnson</t>
  </si>
  <si>
    <t>Lincoin Campbell</t>
  </si>
  <si>
    <t>Eleanor Harris</t>
  </si>
  <si>
    <t>Nathaniel Davis</t>
  </si>
  <si>
    <t>Lily Green</t>
  </si>
  <si>
    <t>Oliver Baker</t>
  </si>
  <si>
    <t>Amelia Nelson</t>
  </si>
  <si>
    <t>John Smith</t>
  </si>
  <si>
    <t>Sophia Green</t>
  </si>
  <si>
    <t>Levi Moore</t>
  </si>
  <si>
    <t>Stella Brown</t>
  </si>
  <si>
    <t>Julian Anderson</t>
  </si>
  <si>
    <t>Grace Lee</t>
  </si>
  <si>
    <t>David Thompson</t>
  </si>
  <si>
    <t>Owen Martin</t>
  </si>
  <si>
    <t>Aurora Carter</t>
  </si>
  <si>
    <t>Sebastian Perez</t>
  </si>
  <si>
    <t>Hailey Walker</t>
  </si>
  <si>
    <t>Charles Wright</t>
  </si>
  <si>
    <t>Zoe Mitchell</t>
  </si>
  <si>
    <t>Jeremiah Phillips</t>
  </si>
  <si>
    <t>Camla King</t>
  </si>
  <si>
    <t>Eli Rivera</t>
  </si>
  <si>
    <t>Nora Adams</t>
  </si>
  <si>
    <t>Sebastian Stewart</t>
  </si>
  <si>
    <t>Addison Torres</t>
  </si>
  <si>
    <t>Hunter White</t>
  </si>
  <si>
    <t>Violet Sanchez</t>
  </si>
  <si>
    <t>Christian Hall</t>
  </si>
  <si>
    <t>Adrian Young</t>
  </si>
  <si>
    <t>Clara Mitchell</t>
  </si>
  <si>
    <t>Evan Roberts</t>
  </si>
  <si>
    <t>Sophie Baker</t>
  </si>
  <si>
    <t>Thomas Harris</t>
  </si>
  <si>
    <t>Jose Martinez</t>
  </si>
  <si>
    <t>Steven Rogers</t>
  </si>
  <si>
    <t>Thomas Lewis</t>
  </si>
  <si>
    <t>Lillian Clark</t>
  </si>
  <si>
    <t>Julian Young</t>
  </si>
  <si>
    <t>Ezra Lee</t>
  </si>
  <si>
    <t>Ellie Campbell</t>
  </si>
  <si>
    <t>Jonathan Adams</t>
  </si>
  <si>
    <t>Paisley Martinez</t>
  </si>
  <si>
    <t>Natasha Bell</t>
  </si>
  <si>
    <t>Landon Roberts</t>
  </si>
  <si>
    <t>Brooklyn White</t>
  </si>
  <si>
    <t>Gabriel Lee</t>
  </si>
  <si>
    <t>Avery Stewart</t>
  </si>
  <si>
    <t>Nicholas Sanchez</t>
  </si>
  <si>
    <t>Audrey Thompson</t>
  </si>
  <si>
    <t>Charles Allen</t>
  </si>
  <si>
    <t>Scarlett Nelson</t>
  </si>
  <si>
    <t>Luke Martin</t>
  </si>
  <si>
    <t>Hannah Harris</t>
  </si>
  <si>
    <t>Cameron Torres</t>
  </si>
  <si>
    <t>Stella Adams</t>
  </si>
  <si>
    <t>Logan Green</t>
  </si>
  <si>
    <t>Leah Wright</t>
  </si>
  <si>
    <t>Aiden Gonzalez</t>
  </si>
  <si>
    <t>Harper Walker</t>
  </si>
  <si>
    <t>Isaac Walker</t>
  </si>
  <si>
    <t>Zoe Phillips</t>
  </si>
  <si>
    <t>Jackson King</t>
  </si>
  <si>
    <t>Amellia Ortiz</t>
  </si>
  <si>
    <t>Wyatt Ramos</t>
  </si>
  <si>
    <t>Olivia Kelly</t>
  </si>
  <si>
    <t>Alexander Regan</t>
  </si>
  <si>
    <t>Lily Quin</t>
  </si>
  <si>
    <t>Ryan Murray</t>
  </si>
  <si>
    <t>Liam Smith</t>
  </si>
  <si>
    <t>Emma Johnson</t>
  </si>
  <si>
    <t>Noah Williams</t>
  </si>
  <si>
    <t>Ava Brown</t>
  </si>
  <si>
    <t>Olivia Jones</t>
  </si>
  <si>
    <t>Isabella Garcia</t>
  </si>
  <si>
    <t>Elijah Martinez</t>
  </si>
  <si>
    <t>Lucas Lee</t>
  </si>
  <si>
    <t>Mason Rodriquez</t>
  </si>
  <si>
    <t>Mia Wilson</t>
  </si>
  <si>
    <t>Ethan Anderson</t>
  </si>
  <si>
    <t>Charlotte  Thomas</t>
  </si>
  <si>
    <t>James Moore</t>
  </si>
  <si>
    <t>Benjamin Jackson</t>
  </si>
  <si>
    <t>Evelyn Nojan</t>
  </si>
  <si>
    <t>Henry White</t>
  </si>
  <si>
    <t>Layla Nguyen</t>
  </si>
  <si>
    <t>Lily Chen</t>
  </si>
  <si>
    <t>Logan Jackson</t>
  </si>
  <si>
    <t>Scarlett Johnson</t>
  </si>
  <si>
    <t>Carla O'Dwyer</t>
  </si>
  <si>
    <t>Grace Loughlin</t>
  </si>
  <si>
    <t>Michael McGrath</t>
  </si>
  <si>
    <t>Chloe Clancy</t>
  </si>
  <si>
    <t>Jackson Treacy</t>
  </si>
  <si>
    <t>Zoe Hill</t>
  </si>
  <si>
    <t>Jack Scott</t>
  </si>
  <si>
    <t>Riley Green</t>
  </si>
  <si>
    <t>Ayden Murphy</t>
  </si>
  <si>
    <t>Aria Baker</t>
  </si>
  <si>
    <t>Samuel Gonzalez</t>
  </si>
  <si>
    <t>Ellie Nelson</t>
  </si>
  <si>
    <t>Alejandro Carter</t>
  </si>
  <si>
    <t>Matthew Perez</t>
  </si>
  <si>
    <t>Juan Roberts</t>
  </si>
  <si>
    <t>Mila Prat</t>
  </si>
  <si>
    <t>Ava Kone</t>
  </si>
  <si>
    <t>Joseph Adams</t>
  </si>
  <si>
    <t>Nora He</t>
  </si>
  <si>
    <t>Lucas Sheridan</t>
  </si>
  <si>
    <t>Ethan Gleeson</t>
  </si>
  <si>
    <t>Leo Ponce</t>
  </si>
  <si>
    <t>Emma Rios</t>
  </si>
  <si>
    <t>Mia Rivera</t>
  </si>
  <si>
    <t>Mason Smith</t>
  </si>
  <si>
    <t>Issac Johnson</t>
  </si>
  <si>
    <t>Ella  Montoya</t>
  </si>
  <si>
    <t>Aubrey Serrano</t>
  </si>
  <si>
    <t>Matthew Sweeney</t>
  </si>
  <si>
    <t>Daniel Whelan</t>
  </si>
  <si>
    <t>Chloe Brady</t>
  </si>
  <si>
    <t>Addison Browne</t>
  </si>
  <si>
    <t>Sebastian Ronney</t>
  </si>
  <si>
    <t>Wyatt Tang</t>
  </si>
  <si>
    <t>Ellie Lee</t>
  </si>
  <si>
    <t>Aria O'Dwyer</t>
  </si>
  <si>
    <t>Samuel O'Conner</t>
  </si>
  <si>
    <t>David Tracy</t>
  </si>
  <si>
    <t>Mila Choi</t>
  </si>
  <si>
    <t>Gabriel Kang</t>
  </si>
  <si>
    <t>Julian Castro</t>
  </si>
  <si>
    <t>Owen Smith</t>
  </si>
  <si>
    <t>Piper Ronney</t>
  </si>
  <si>
    <t>Hazel Morales</t>
  </si>
  <si>
    <t>Luke Ramos</t>
  </si>
  <si>
    <t>Violet Cooper</t>
  </si>
  <si>
    <t>Jose Flores</t>
  </si>
  <si>
    <t>Violet Vargas</t>
  </si>
  <si>
    <t>Maria Chavez</t>
  </si>
  <si>
    <t>Julian Herrera</t>
  </si>
  <si>
    <t>Lucy Ortiz</t>
  </si>
  <si>
    <t>Victoria Croxx</t>
  </si>
  <si>
    <t>Levi Howard</t>
  </si>
  <si>
    <t>Paisley Ward</t>
  </si>
  <si>
    <t>Gabriel Torres</t>
  </si>
  <si>
    <t>Audrey Peterson</t>
  </si>
  <si>
    <t>Caleb Gray</t>
  </si>
  <si>
    <t>Brooklyn Ramirez</t>
  </si>
  <si>
    <t>James Brown</t>
  </si>
  <si>
    <t>David James</t>
  </si>
  <si>
    <t>Savannah Watson</t>
  </si>
  <si>
    <t>Ezra Brooks</t>
  </si>
  <si>
    <t>Claire Flores</t>
  </si>
  <si>
    <t>Sofia Watt</t>
  </si>
  <si>
    <t>Aaron Rivera</t>
  </si>
  <si>
    <t>David Jamse</t>
  </si>
  <si>
    <t>Jess Castilio</t>
  </si>
  <si>
    <t>Savannah Walsh</t>
  </si>
  <si>
    <t>Paul Ryan</t>
  </si>
  <si>
    <t>Ezra Bryan</t>
  </si>
  <si>
    <t>Ericka McCarthy</t>
  </si>
  <si>
    <t>Claire O'Leary</t>
  </si>
  <si>
    <t>Matthew Lee</t>
  </si>
  <si>
    <t>Aaron Kim</t>
  </si>
  <si>
    <t>Tobby Latif</t>
  </si>
  <si>
    <t>Penelope Long</t>
  </si>
  <si>
    <t>Kiki Smith</t>
  </si>
  <si>
    <t>Nathan Perry</t>
  </si>
  <si>
    <t>Lucy Fang</t>
  </si>
  <si>
    <t>Sam Bryant</t>
  </si>
  <si>
    <t>Pablo James</t>
  </si>
  <si>
    <t>Grayson White</t>
  </si>
  <si>
    <t>Grace Brown</t>
  </si>
  <si>
    <t>Ellie Wood</t>
  </si>
  <si>
    <t>Daniel Gonzales</t>
  </si>
  <si>
    <t>Matthew Murray</t>
  </si>
  <si>
    <t>Lola Zhang</t>
  </si>
  <si>
    <t>Stella Li</t>
  </si>
  <si>
    <t>Luis Lynch</t>
  </si>
  <si>
    <t>Ryan Russel</t>
  </si>
  <si>
    <t>Misty Sweeney</t>
  </si>
  <si>
    <t>Elly Mason</t>
  </si>
  <si>
    <t>Eric Espinoza</t>
  </si>
  <si>
    <t>Christian Bryant</t>
  </si>
  <si>
    <t>Justin Soto</t>
  </si>
  <si>
    <t>Kevin Ramos</t>
  </si>
  <si>
    <t>Hunter Cooper</t>
  </si>
  <si>
    <t>Lucy Bell</t>
  </si>
  <si>
    <t>Juan Sanchez</t>
  </si>
  <si>
    <t>Chris Evans</t>
  </si>
  <si>
    <t>Xan Bryant</t>
  </si>
  <si>
    <t>Ling Gao</t>
  </si>
  <si>
    <t>Grace Johnson</t>
  </si>
  <si>
    <t>Savannah Williams</t>
  </si>
  <si>
    <t>Eric Brown</t>
  </si>
  <si>
    <t>Juan Davis</t>
  </si>
  <si>
    <t>Jesus Miller</t>
  </si>
  <si>
    <t>Nate Smith</t>
  </si>
  <si>
    <t>Morgan Fredson</t>
  </si>
  <si>
    <t>Kate Garcia</t>
  </si>
  <si>
    <t>Emilia Howard</t>
  </si>
  <si>
    <t>Faith Adama</t>
  </si>
  <si>
    <t>Josh Brooks</t>
  </si>
  <si>
    <t>Tina Nguyen</t>
  </si>
  <si>
    <t>Riley Foster</t>
  </si>
  <si>
    <t xml:space="preserve">Sofia Khalifa </t>
  </si>
  <si>
    <t>Jackie Tapia</t>
  </si>
  <si>
    <t>Leah Collins</t>
  </si>
  <si>
    <t>Paul Kennedy</t>
  </si>
  <si>
    <t>Landon Ward</t>
  </si>
  <si>
    <t>Jack Hogan</t>
  </si>
  <si>
    <t>Lily Sanders</t>
  </si>
  <si>
    <t>Chris Murphy</t>
  </si>
  <si>
    <t>John Ross</t>
  </si>
  <si>
    <t>Marianna Ross</t>
  </si>
  <si>
    <t>Ariana Powell</t>
  </si>
  <si>
    <t>Chris Parker</t>
  </si>
  <si>
    <t>Isabella Johnson</t>
  </si>
  <si>
    <t>Drake Smith</t>
  </si>
  <si>
    <t>Vivian Long</t>
  </si>
  <si>
    <t>Mia Lang</t>
  </si>
  <si>
    <t>Thomas Petterson</t>
  </si>
  <si>
    <t>Josh Griffin</t>
  </si>
  <si>
    <t>Paisley Ross</t>
  </si>
  <si>
    <t>Arthur Kelly</t>
  </si>
  <si>
    <t>Andrew Price</t>
  </si>
  <si>
    <t>Lily Sun</t>
  </si>
  <si>
    <t>Aurora Rodriguez</t>
  </si>
  <si>
    <t>Veronica Lopez</t>
  </si>
  <si>
    <t>Nolan Howard</t>
  </si>
  <si>
    <t>Ofelia Gonzalez</t>
  </si>
  <si>
    <t>Sophie Bennet</t>
  </si>
  <si>
    <t>Stephanie Sweeney</t>
  </si>
  <si>
    <t>Cameron Jenkins</t>
  </si>
  <si>
    <t>Cameron O'Conner</t>
  </si>
  <si>
    <t>Penelope Wand</t>
  </si>
  <si>
    <t>Adrian Dixon</t>
  </si>
  <si>
    <t>Ellie Davis</t>
  </si>
  <si>
    <t>Stephanie Lin</t>
  </si>
  <si>
    <t>Hazel Osei</t>
  </si>
  <si>
    <t>Alfredo Pinto</t>
  </si>
  <si>
    <t>Leo Bailey</t>
  </si>
  <si>
    <t>Rosa Jenkins</t>
  </si>
  <si>
    <t>Juan Nicolas</t>
  </si>
  <si>
    <t>Sonia Joaquin</t>
  </si>
  <si>
    <t>Asher Smith</t>
  </si>
  <si>
    <t>Sam Whelan</t>
  </si>
  <si>
    <t>Gabriella Howard</t>
  </si>
  <si>
    <t>Chrissy Clancy</t>
  </si>
  <si>
    <t>Pual Fang</t>
  </si>
  <si>
    <t>Lincoln Collins</t>
  </si>
  <si>
    <t>Sohpia Wang</t>
  </si>
  <si>
    <t>Victoria Lopez</t>
  </si>
  <si>
    <t>Chris O'Connel</t>
  </si>
  <si>
    <t>Aaron Black</t>
  </si>
  <si>
    <t>Riley Mahoney</t>
  </si>
  <si>
    <t>Abigail White</t>
  </si>
  <si>
    <t>Santiago Hernandez</t>
  </si>
  <si>
    <t>Adam Brown</t>
  </si>
  <si>
    <t>Diego Sanchez</t>
  </si>
  <si>
    <t>Adrianne Cole</t>
  </si>
  <si>
    <t>Leonardo Brown</t>
  </si>
  <si>
    <t>Alan Reed</t>
  </si>
  <si>
    <t>Alice Clark</t>
  </si>
  <si>
    <t>Andrew Edward</t>
  </si>
  <si>
    <t>Angela Smith</t>
  </si>
  <si>
    <t>Antonio Gonzalez</t>
  </si>
  <si>
    <t>Juan Lee</t>
  </si>
  <si>
    <t>Drake Cooper</t>
  </si>
  <si>
    <t>Brandi  Braxx</t>
  </si>
  <si>
    <t>Brian Cooper</t>
  </si>
  <si>
    <t>Bruce Foster</t>
  </si>
  <si>
    <t>Caroline Bell</t>
  </si>
  <si>
    <t>Charlene Hughes</t>
  </si>
  <si>
    <t>Steven Nin</t>
  </si>
  <si>
    <t>Cameron Perez</t>
  </si>
  <si>
    <t>Cheryln Foster</t>
  </si>
  <si>
    <t>Chris Smith</t>
  </si>
  <si>
    <t>Cindy Bryant</t>
  </si>
  <si>
    <t>Christina Rivera</t>
  </si>
  <si>
    <t>Madia Lopez</t>
  </si>
  <si>
    <t>Christopher Peterson</t>
  </si>
  <si>
    <t>Claire Johnson</t>
  </si>
  <si>
    <t>Daniel Simmons</t>
  </si>
  <si>
    <t>Cindy Myers</t>
  </si>
  <si>
    <t>Donald Griffin</t>
  </si>
  <si>
    <t>Diana Prince</t>
  </si>
  <si>
    <t>Dylan Rivera</t>
  </si>
  <si>
    <t>Isabella Yadira</t>
  </si>
  <si>
    <t>Camila Zulema</t>
  </si>
  <si>
    <t>Valerie Veronica</t>
  </si>
  <si>
    <t>Marianna Ruiz</t>
  </si>
  <si>
    <t>Ximena Lynch</t>
  </si>
  <si>
    <t>Victoria Casey</t>
  </si>
  <si>
    <t>Evelyn Quinn</t>
  </si>
  <si>
    <t>Nathan Fuller</t>
  </si>
  <si>
    <t>Brian Brown</t>
  </si>
  <si>
    <t>Joel Lewis</t>
  </si>
  <si>
    <t>Darren Lara</t>
  </si>
  <si>
    <t>Stephanie Nguyen</t>
  </si>
  <si>
    <t>Christopher Park</t>
  </si>
  <si>
    <t>Daniel Cox</t>
  </si>
  <si>
    <t>Sherri Gomez</t>
  </si>
  <si>
    <t>Amanda Davis</t>
  </si>
  <si>
    <t>Dylan Hamilton</t>
  </si>
  <si>
    <t>Victor Willis</t>
  </si>
  <si>
    <t>Randy Delgado</t>
  </si>
  <si>
    <t>David Thomas</t>
  </si>
  <si>
    <t>Ronald Garcia</t>
  </si>
  <si>
    <t>Steven Gonzalez</t>
  </si>
  <si>
    <t>Marcia Moreno</t>
  </si>
  <si>
    <t>Lori Zuniga</t>
  </si>
  <si>
    <t>Aaron Strickland</t>
  </si>
  <si>
    <t>Jennifer Mccall</t>
  </si>
  <si>
    <t>Ryan Rhodes</t>
  </si>
  <si>
    <t>Brian Wood</t>
  </si>
  <si>
    <t>Lauren Crosby</t>
  </si>
  <si>
    <t>David Blake</t>
  </si>
  <si>
    <t>Mario Cooper</t>
  </si>
  <si>
    <t>Kevin Rogers</t>
  </si>
  <si>
    <t>Frances Smith</t>
  </si>
  <si>
    <t>Erik Collins</t>
  </si>
  <si>
    <t>Lauren Walker</t>
  </si>
  <si>
    <t>Emily Wilkerson</t>
  </si>
  <si>
    <t>Arthur Newman</t>
  </si>
  <si>
    <t>Sherri Henry</t>
  </si>
  <si>
    <t>Jonathan Mercado</t>
  </si>
  <si>
    <t>Alexis Stevenson</t>
  </si>
  <si>
    <t>Nathan Garcia</t>
  </si>
  <si>
    <t>David Roberts</t>
  </si>
  <si>
    <t>Anna Brooks</t>
  </si>
  <si>
    <t>Richard Lopez</t>
  </si>
  <si>
    <t>Holly Ingram</t>
  </si>
  <si>
    <t>Jim Chavez</t>
  </si>
  <si>
    <t>Michele Hancock</t>
  </si>
  <si>
    <t>Marcus Moore</t>
  </si>
  <si>
    <t>Amber Thompson</t>
  </si>
  <si>
    <t>Virginia Peterson</t>
  </si>
  <si>
    <t>Anita Lewis</t>
  </si>
  <si>
    <t>Jessica Craig</t>
  </si>
  <si>
    <t>Laura Livingston</t>
  </si>
  <si>
    <t>Katherine Walters</t>
  </si>
  <si>
    <t>Emily Robinson</t>
  </si>
  <si>
    <t>Angela Shaffer</t>
  </si>
  <si>
    <t>John Moore</t>
  </si>
  <si>
    <t>Stephanie Miller</t>
  </si>
  <si>
    <t>Michael Edwards</t>
  </si>
  <si>
    <t>Nathan Hansen</t>
  </si>
  <si>
    <t>Kevin Henry</t>
  </si>
  <si>
    <t>Benjamin Cook</t>
  </si>
  <si>
    <t>Jacqueline Calderon</t>
  </si>
  <si>
    <t>Angela Mills</t>
  </si>
  <si>
    <t>George Hansen</t>
  </si>
  <si>
    <t>Sean Griffin</t>
  </si>
  <si>
    <t>Larry Kidd</t>
  </si>
  <si>
    <t>John Ruiz</t>
  </si>
  <si>
    <t>Lisa Cole</t>
  </si>
  <si>
    <t>John Perry</t>
  </si>
  <si>
    <t>Linda Cox</t>
  </si>
  <si>
    <t>Alexander Murphy</t>
  </si>
  <si>
    <t>Leslie Taylor</t>
  </si>
  <si>
    <t>Michael Barry</t>
  </si>
  <si>
    <t>Devin Shepherd</t>
  </si>
  <si>
    <t>Taylor Davis</t>
  </si>
  <si>
    <t>John Woods</t>
  </si>
  <si>
    <t>Nathaniel Stevenson</t>
  </si>
  <si>
    <t>Wesley Hart</t>
  </si>
  <si>
    <t>Kim Johnson</t>
  </si>
  <si>
    <t>Kristin Wood</t>
  </si>
  <si>
    <t>Anita Cole</t>
  </si>
  <si>
    <t>Alex Hester</t>
  </si>
  <si>
    <t>Melissa Pope</t>
  </si>
  <si>
    <t>Christie Clark</t>
  </si>
  <si>
    <t>Todd Robbins</t>
  </si>
  <si>
    <t>George Calderon</t>
  </si>
  <si>
    <t>Beth Mckinney</t>
  </si>
  <si>
    <t>Justin Knox</t>
  </si>
  <si>
    <t>Joshua Williams</t>
  </si>
  <si>
    <t>Nicholas James</t>
  </si>
  <si>
    <t>Kathleen King</t>
  </si>
  <si>
    <t>Renee Hensley</t>
  </si>
  <si>
    <t>Sharon Richardson</t>
  </si>
  <si>
    <t>Joseph Mosley</t>
  </si>
  <si>
    <t>Stephanie Jones</t>
  </si>
  <si>
    <t>Madeline Campbell</t>
  </si>
  <si>
    <t>Sharon Spencer</t>
  </si>
  <si>
    <t>Christopher Davies</t>
  </si>
  <si>
    <t>Ryan Taylor</t>
  </si>
  <si>
    <t>Alexis George</t>
  </si>
  <si>
    <t>Donald Frazier</t>
  </si>
  <si>
    <t>Annette Jones</t>
  </si>
  <si>
    <t>Traci Wood</t>
  </si>
  <si>
    <t>Charles Wong</t>
  </si>
  <si>
    <t>Natasha Waller</t>
  </si>
  <si>
    <t>Carol Reed</t>
  </si>
  <si>
    <t>Zachary Maynard</t>
  </si>
  <si>
    <t>Derrick Thompson</t>
  </si>
  <si>
    <t>Sergio Robinson</t>
  </si>
  <si>
    <t>Beth Mercado</t>
  </si>
  <si>
    <t>Maurice Carter</t>
  </si>
  <si>
    <t>Kevin Bishop</t>
  </si>
  <si>
    <t>Patricia Miles</t>
  </si>
  <si>
    <t>Rachel Leblanc</t>
  </si>
  <si>
    <t>Jillian Harrison</t>
  </si>
  <si>
    <t>Justin Boyd</t>
  </si>
  <si>
    <t>Richard Espinoza</t>
  </si>
  <si>
    <t>Anthony Wilson</t>
  </si>
  <si>
    <t>Rebecca Pace</t>
  </si>
  <si>
    <t>Christine Sanchez</t>
  </si>
  <si>
    <t>Cassandra Arnold</t>
  </si>
  <si>
    <t>Jessica Jones</t>
  </si>
  <si>
    <t>Darrell Thompson</t>
  </si>
  <si>
    <t>Caitlyn Simmons</t>
  </si>
  <si>
    <t>Michael Benjamin</t>
  </si>
  <si>
    <t>Bianca Becker</t>
  </si>
  <si>
    <t>Brenda Bradley</t>
  </si>
  <si>
    <t>Patrick Davis</t>
  </si>
  <si>
    <t>Nathaniel Hart</t>
  </si>
  <si>
    <t>Joshua Lee</t>
  </si>
  <si>
    <t>Eric Herring</t>
  </si>
  <si>
    <t>Adrian Hoffman</t>
  </si>
  <si>
    <t>Thomas Anthony</t>
  </si>
  <si>
    <t>Anthony Dalton</t>
  </si>
  <si>
    <t>Cindy Malone</t>
  </si>
  <si>
    <t>James Hall</t>
  </si>
  <si>
    <t>Mark Shepherd</t>
  </si>
  <si>
    <t>Holly Adams</t>
  </si>
  <si>
    <t>Brian Abbott</t>
  </si>
  <si>
    <t>Brendan Diaz</t>
  </si>
  <si>
    <t>Jesse Harris</t>
  </si>
  <si>
    <t>Lisa Davis</t>
  </si>
  <si>
    <t>Jessica Griffin</t>
  </si>
  <si>
    <t>Molly Lewis</t>
  </si>
  <si>
    <t>Amy Spears</t>
  </si>
  <si>
    <t>Eric Willis</t>
  </si>
  <si>
    <t>Joel Herrera</t>
  </si>
  <si>
    <t>Spencer Sanchez</t>
  </si>
  <si>
    <t>David Joseph</t>
  </si>
  <si>
    <t>Bruce Stewart</t>
  </si>
  <si>
    <t>Kristie House</t>
  </si>
  <si>
    <t>Jason Acosta</t>
  </si>
  <si>
    <t>Chad Garrison</t>
  </si>
  <si>
    <t>Breanna Gonzales</t>
  </si>
  <si>
    <t>John Clark</t>
  </si>
  <si>
    <t>Brianna Ward</t>
  </si>
  <si>
    <t>Shelley Gillespie</t>
  </si>
  <si>
    <t>James Wright</t>
  </si>
  <si>
    <t>Tyler Brewer</t>
  </si>
  <si>
    <t>Richard Smith</t>
  </si>
  <si>
    <t>Kathleen Nicholson</t>
  </si>
  <si>
    <t>Linda Cunningham</t>
  </si>
  <si>
    <t>Michelle Sullivan</t>
  </si>
  <si>
    <t>Michael Clark</t>
  </si>
  <si>
    <t>Melissa Pollard</t>
  </si>
  <si>
    <t>Cassandra Thompson</t>
  </si>
  <si>
    <t>James Olson</t>
  </si>
  <si>
    <t>Elizabeth Bates</t>
  </si>
  <si>
    <t>Amy Whitaker</t>
  </si>
  <si>
    <t>Eileen Anderson</t>
  </si>
  <si>
    <t>Anthony Stewart</t>
  </si>
  <si>
    <t>Ashley Gilbert</t>
  </si>
  <si>
    <t>Timothy Walker</t>
  </si>
  <si>
    <t>Mary Gould</t>
  </si>
  <si>
    <t>Jennifer Mcguire</t>
  </si>
  <si>
    <t>Cindy James</t>
  </si>
  <si>
    <t>Francis Martinez</t>
  </si>
  <si>
    <t>Ashley Lewis</t>
  </si>
  <si>
    <t>Dustin White</t>
  </si>
  <si>
    <t>Larry Rivera</t>
  </si>
  <si>
    <t>Laura Reyes</t>
  </si>
  <si>
    <t>Tammy Newton</t>
  </si>
  <si>
    <t>Jonathan Bryant</t>
  </si>
  <si>
    <t>Dylan George</t>
  </si>
  <si>
    <t>Joseph Hubbard</t>
  </si>
  <si>
    <t>Clayton Thomas</t>
  </si>
  <si>
    <t>Brandon King</t>
  </si>
  <si>
    <t>Andrew Le</t>
  </si>
  <si>
    <t>Lisa Banks</t>
  </si>
  <si>
    <t>Jason Buck</t>
  </si>
  <si>
    <t>Anthony Cantrell</t>
  </si>
  <si>
    <t>Nathan Griffith</t>
  </si>
  <si>
    <t>Ian Johnson</t>
  </si>
  <si>
    <t>Mark Burton</t>
  </si>
  <si>
    <t>Nicholas Thomas</t>
  </si>
  <si>
    <t>Nicole Johnson</t>
  </si>
  <si>
    <t>David Wright</t>
  </si>
  <si>
    <t>Amy Cook</t>
  </si>
  <si>
    <t>Alyssa Sullivan</t>
  </si>
  <si>
    <t>Samuel Clay</t>
  </si>
  <si>
    <t>Leah Richardson</t>
  </si>
  <si>
    <t>Casey Brown</t>
  </si>
  <si>
    <t>Shannon Rose</t>
  </si>
  <si>
    <t>Karen Jones</t>
  </si>
  <si>
    <t>Amy Reynolds</t>
  </si>
  <si>
    <t>Julie Butler</t>
  </si>
  <si>
    <t>David Dixon</t>
  </si>
  <si>
    <t>Matthew Moran</t>
  </si>
  <si>
    <t>Richard Turner</t>
  </si>
  <si>
    <t>Brenda Miranda</t>
  </si>
  <si>
    <t>Rebecca Long</t>
  </si>
  <si>
    <t>Ernest Dixon</t>
  </si>
  <si>
    <t>Larry Whitehead</t>
  </si>
  <si>
    <t>Amber Mccall</t>
  </si>
  <si>
    <t>Lisa Dunlap</t>
  </si>
  <si>
    <t>Jenna Powell</t>
  </si>
  <si>
    <t>Amy Chandler</t>
  </si>
  <si>
    <t>Maria Ross</t>
  </si>
  <si>
    <t>Christopher Mendez</t>
  </si>
  <si>
    <t>Rebecca Moore</t>
  </si>
  <si>
    <t>Sarah Espinoza</t>
  </si>
  <si>
    <t>Carrie Richard</t>
  </si>
  <si>
    <t>Jeffrey Fuller</t>
  </si>
  <si>
    <t>Arthur Chambers</t>
  </si>
  <si>
    <t>Patricia Rogers</t>
  </si>
  <si>
    <t>Ralph Phillips</t>
  </si>
  <si>
    <t>Steven Webster</t>
  </si>
  <si>
    <t>Karen Barrett</t>
  </si>
  <si>
    <t>Jacob Tran</t>
  </si>
  <si>
    <t>Brooke Landry</t>
  </si>
  <si>
    <t>Kimberly Murphy</t>
  </si>
  <si>
    <t>Yolanda Garcia</t>
  </si>
  <si>
    <t>Frank Flynn</t>
  </si>
  <si>
    <t>Shannon Walker</t>
  </si>
  <si>
    <t>William Hill</t>
  </si>
  <si>
    <t>Eric Trujillo</t>
  </si>
  <si>
    <t>Patricia Banks</t>
  </si>
  <si>
    <t>Amanda Mendoza</t>
  </si>
  <si>
    <t>David Mendez</t>
  </si>
  <si>
    <t>Erik Griffin</t>
  </si>
  <si>
    <t>Lauren Reid</t>
  </si>
  <si>
    <t>Mary Roberts</t>
  </si>
  <si>
    <t>Rachel Fisher</t>
  </si>
  <si>
    <t>Michael Ortiz</t>
  </si>
  <si>
    <t>Danny Ruiz</t>
  </si>
  <si>
    <t>Eric Ashley</t>
  </si>
  <si>
    <t>Daniel Banks</t>
  </si>
  <si>
    <t>Christopher Duran</t>
  </si>
  <si>
    <t>Anna Rosales</t>
  </si>
  <si>
    <t>Kristina Thomas</t>
  </si>
  <si>
    <t>Joel Atkinson</t>
  </si>
  <si>
    <t>Zachary Mclaughlin</t>
  </si>
  <si>
    <t>Marcia Michael</t>
  </si>
  <si>
    <t>Angela Williams</t>
  </si>
  <si>
    <t>Jacob Cooper</t>
  </si>
  <si>
    <t>Tiffany Ward</t>
  </si>
  <si>
    <t>Aaron Robles</t>
  </si>
  <si>
    <t>Adam Morrison</t>
  </si>
  <si>
    <t>Suzanne Bautista</t>
  </si>
  <si>
    <t>Marissa Young</t>
  </si>
  <si>
    <t>Gregory Collins</t>
  </si>
  <si>
    <t>Beverly Hicks</t>
  </si>
  <si>
    <t>David Osborne</t>
  </si>
  <si>
    <t>Bridget Smith</t>
  </si>
  <si>
    <t>Colton Francis</t>
  </si>
  <si>
    <t>Leslie Hanson</t>
  </si>
  <si>
    <t>Heather Rice</t>
  </si>
  <si>
    <t>Judy Jones</t>
  </si>
  <si>
    <t>Patricia Cruz</t>
  </si>
  <si>
    <t>Melanie Chang</t>
  </si>
  <si>
    <t>Michael Young</t>
  </si>
  <si>
    <t>Logan Schultz</t>
  </si>
  <si>
    <t>Cynthia Johnson</t>
  </si>
  <si>
    <t>John Harrison</t>
  </si>
  <si>
    <t>Kristin Klein</t>
  </si>
  <si>
    <t>Jennifer Lawson</t>
  </si>
  <si>
    <t>Heidi Miller</t>
  </si>
  <si>
    <t>Anthony Chapman</t>
  </si>
  <si>
    <t>Anthony Reid</t>
  </si>
  <si>
    <t>Craig Reed</t>
  </si>
  <si>
    <t>Nicholas Pacheco</t>
  </si>
  <si>
    <t>David Copeland</t>
  </si>
  <si>
    <t>William Smith</t>
  </si>
  <si>
    <t>Sheila Williams</t>
  </si>
  <si>
    <t>Matthew Payne</t>
  </si>
  <si>
    <t>Heidi Warren</t>
  </si>
  <si>
    <t>Robert Hicks</t>
  </si>
  <si>
    <t>Anna Wilkins</t>
  </si>
  <si>
    <t>Christina Dennis</t>
  </si>
  <si>
    <t>Christina Jarvis</t>
  </si>
  <si>
    <t>Mark Jimenez</t>
  </si>
  <si>
    <t>Dwayne Schmidt</t>
  </si>
  <si>
    <t>Christopher Hahn</t>
  </si>
  <si>
    <t>Carl Hull</t>
  </si>
  <si>
    <t>Gregory Adams</t>
  </si>
  <si>
    <t>Amy Elliott</t>
  </si>
  <si>
    <t>Lisa Cruz</t>
  </si>
  <si>
    <t>Robert Mendoza</t>
  </si>
  <si>
    <t>Michelle Ryan</t>
  </si>
  <si>
    <t>Michael White</t>
  </si>
  <si>
    <t>Kyle Cantu</t>
  </si>
  <si>
    <t>Misty Martin</t>
  </si>
  <si>
    <t>Isaiah Carr</t>
  </si>
  <si>
    <t>Monica Moore</t>
  </si>
  <si>
    <t>Steven Robinson</t>
  </si>
  <si>
    <t>John Hinton</t>
  </si>
  <si>
    <t>Shannon Berry</t>
  </si>
  <si>
    <t>Victoria Edwards</t>
  </si>
  <si>
    <t>Gwendolyn Kelly</t>
  </si>
  <si>
    <t>Christine Olson</t>
  </si>
  <si>
    <t>Jonathan Turner</t>
  </si>
  <si>
    <t>Kayla Carter</t>
  </si>
  <si>
    <t>Christine Taylor</t>
  </si>
  <si>
    <t>Gabriel Bowers</t>
  </si>
  <si>
    <t>Elizabeth Pena</t>
  </si>
  <si>
    <t>Christopher Henderson</t>
  </si>
  <si>
    <t>Ellen King</t>
  </si>
  <si>
    <t>Kyle Lopez</t>
  </si>
  <si>
    <t>Brooke Farley</t>
  </si>
  <si>
    <t>David Suarez</t>
  </si>
  <si>
    <t>Corey Hale</t>
  </si>
  <si>
    <t>Sarah Li</t>
  </si>
  <si>
    <t>Anita Moore</t>
  </si>
  <si>
    <t>Krystal Hanson</t>
  </si>
  <si>
    <t>Jennifer Thomas</t>
  </si>
  <si>
    <t>Shirley Clarke</t>
  </si>
  <si>
    <t>Tracy Turner</t>
  </si>
  <si>
    <t>Rebecca Lee</t>
  </si>
  <si>
    <t>Kent Fernandez</t>
  </si>
  <si>
    <t>Cheryl Cole</t>
  </si>
  <si>
    <t>Ronald Klein</t>
  </si>
  <si>
    <t>Gail Flores</t>
  </si>
  <si>
    <t>Dominique Grimes</t>
  </si>
  <si>
    <t>Ashley Garcia</t>
  </si>
  <si>
    <t>Anthony Cohen</t>
  </si>
  <si>
    <t>Mary Ramsey</t>
  </si>
  <si>
    <t>Terri Hall</t>
  </si>
  <si>
    <t>Angela Diaz</t>
  </si>
  <si>
    <t>Brittany Smith</t>
  </si>
  <si>
    <t>Logan Miller</t>
  </si>
  <si>
    <t>Deborah Brooks</t>
  </si>
  <si>
    <t>Chelsea Davis</t>
  </si>
  <si>
    <t>Wanda Craig</t>
  </si>
  <si>
    <t>Henry Robinson</t>
  </si>
  <si>
    <t>Bryce Elliott</t>
  </si>
  <si>
    <t>Danny Scott</t>
  </si>
  <si>
    <t>Samantha Byrd</t>
  </si>
  <si>
    <t>Sarah Murray</t>
  </si>
  <si>
    <t>Anna Sanchez</t>
  </si>
  <si>
    <t>Brian Mckinney</t>
  </si>
  <si>
    <t>Roger Marquez</t>
  </si>
  <si>
    <t>Alexander Smith</t>
  </si>
  <si>
    <t>Daniel Jackson</t>
  </si>
  <si>
    <t>Derek Dominguez</t>
  </si>
  <si>
    <t>Aaron Coleman</t>
  </si>
  <si>
    <t>Christy Bryant</t>
  </si>
  <si>
    <t>Andrew Carlson</t>
  </si>
  <si>
    <t>Tonya Newman</t>
  </si>
  <si>
    <t>Steven Stuart</t>
  </si>
  <si>
    <t>Cassandra Todd</t>
  </si>
  <si>
    <t>Jacob Harris</t>
  </si>
  <si>
    <t>Maurice Jackson</t>
  </si>
  <si>
    <t>Mario Decker</t>
  </si>
  <si>
    <t>Vicki Lee</t>
  </si>
  <si>
    <t>Daniel Webb</t>
  </si>
  <si>
    <t>Alan Adkins</t>
  </si>
  <si>
    <t>James Rodriguez</t>
  </si>
  <si>
    <t>Latoya Hamilton</t>
  </si>
  <si>
    <t>Michael James</t>
  </si>
  <si>
    <t>Amanda Simmons</t>
  </si>
  <si>
    <t>Austin Mitchell</t>
  </si>
  <si>
    <t>Janice Johnson</t>
  </si>
  <si>
    <t>Michael Stone</t>
  </si>
  <si>
    <t>Adam Beck</t>
  </si>
  <si>
    <t>Jessica Lucas</t>
  </si>
  <si>
    <t>Hannah Murphy</t>
  </si>
  <si>
    <t>Kyle Cook</t>
  </si>
  <si>
    <t>Michael Chung</t>
  </si>
  <si>
    <t>Paul Terry</t>
  </si>
  <si>
    <t>Christine Griffin</t>
  </si>
  <si>
    <t>Felicia James</t>
  </si>
  <si>
    <t>John Franklin</t>
  </si>
  <si>
    <t>Joe Gutierrez</t>
  </si>
  <si>
    <t>Thomas Fletcher</t>
  </si>
  <si>
    <t>Rhonda Griffin</t>
  </si>
  <si>
    <t>Amanda Foster</t>
  </si>
  <si>
    <t>Joyce Stewart</t>
  </si>
  <si>
    <t>Luis Johnson</t>
  </si>
  <si>
    <t>William Phillips</t>
  </si>
  <si>
    <t>Bryan Mcdaniel</t>
  </si>
  <si>
    <t>Jessica Cisneros</t>
  </si>
  <si>
    <t>Scott May</t>
  </si>
  <si>
    <t>Julian Carr</t>
  </si>
  <si>
    <t>Michael Vasquez</t>
  </si>
  <si>
    <t>Christian Young</t>
  </si>
  <si>
    <t>Laura Zhang</t>
  </si>
  <si>
    <t>Laura Alvarado</t>
  </si>
  <si>
    <t>Jessica Wells</t>
  </si>
  <si>
    <t>Jay Johnson</t>
  </si>
  <si>
    <t>Anna Jackson</t>
  </si>
  <si>
    <t>Sandra Rodriguez</t>
  </si>
  <si>
    <t>Stuart Ferguson</t>
  </si>
  <si>
    <t>David Petty</t>
  </si>
  <si>
    <t>William Myers</t>
  </si>
  <si>
    <t>Benjamin Keller</t>
  </si>
  <si>
    <t>Amy Burton</t>
  </si>
  <si>
    <t>Kelsey Graham</t>
  </si>
  <si>
    <t>Julia Acevedo</t>
  </si>
  <si>
    <t>Bradley Hancock</t>
  </si>
  <si>
    <t>Michael Gonzalez</t>
  </si>
  <si>
    <t>Susan Williams</t>
  </si>
  <si>
    <t>Anthony Lee</t>
  </si>
  <si>
    <t>Adrian Jones</t>
  </si>
  <si>
    <t>Jennifer Mcbride</t>
  </si>
  <si>
    <t>Brandon Owens</t>
  </si>
  <si>
    <t>Sean Orozco</t>
  </si>
  <si>
    <t>Veronica Harmon</t>
  </si>
  <si>
    <t>Charles Walker</t>
  </si>
  <si>
    <t>Amanda Figueroa</t>
  </si>
  <si>
    <t>Raymond Ramsey</t>
  </si>
  <si>
    <t>Benjamin Gonzalez</t>
  </si>
  <si>
    <t>Jason Bell</t>
  </si>
  <si>
    <t>Donald Carter</t>
  </si>
  <si>
    <t>Brandy Scott</t>
  </si>
  <si>
    <t>Richard Taylor</t>
  </si>
  <si>
    <t>Kevin Taylor</t>
  </si>
  <si>
    <t>Angel Hunt</t>
  </si>
  <si>
    <t>Kevin Perez</t>
  </si>
  <si>
    <t>Jason Farrell</t>
  </si>
  <si>
    <t>Brenda Howard</t>
  </si>
  <si>
    <t>Robert Roth</t>
  </si>
  <si>
    <t>Douglas Juarez</t>
  </si>
  <si>
    <t>Doris Smith</t>
  </si>
  <si>
    <t>Carmen Harris</t>
  </si>
  <si>
    <t>Pam James</t>
  </si>
  <si>
    <t>Robert Moreno</t>
  </si>
  <si>
    <t>Krista Logan</t>
  </si>
  <si>
    <t>James Scott</t>
  </si>
  <si>
    <t>Laura Lee</t>
  </si>
  <si>
    <t>Ashley Anderson</t>
  </si>
  <si>
    <t>Charles Powell</t>
  </si>
  <si>
    <t>Gregory Guzman</t>
  </si>
  <si>
    <t>Teresa Clark</t>
  </si>
  <si>
    <t>Michael Juarez</t>
  </si>
  <si>
    <t>Christopher Jones</t>
  </si>
  <si>
    <t>Chris Norris</t>
  </si>
  <si>
    <t>William Archer</t>
  </si>
  <si>
    <t>Thomas Lane</t>
  </si>
  <si>
    <t>Brittany Young</t>
  </si>
  <si>
    <t>Julie Madden</t>
  </si>
  <si>
    <t>Erika Manning</t>
  </si>
  <si>
    <t>Kelsey Guzman</t>
  </si>
  <si>
    <t>Wesley Russell</t>
  </si>
  <si>
    <t>Michelle White</t>
  </si>
  <si>
    <t>Natasha Blackwell</t>
  </si>
  <si>
    <t>Courtney Hamilton</t>
  </si>
  <si>
    <t>Angela Lopez</t>
  </si>
  <si>
    <t>Stephanie Blackburn</t>
  </si>
  <si>
    <t>Robert Reilly</t>
  </si>
  <si>
    <t>Maria Nelson</t>
  </si>
  <si>
    <t>Ryan Gomez</t>
  </si>
  <si>
    <t>Edward Campos</t>
  </si>
  <si>
    <t>Edward Kirby</t>
  </si>
  <si>
    <t>Lindsay Roberts</t>
  </si>
  <si>
    <t>Gabriel Harrison</t>
  </si>
  <si>
    <t>Robert Spence</t>
  </si>
  <si>
    <t>Kara Jackson</t>
  </si>
  <si>
    <t>Mark Parrish</t>
  </si>
  <si>
    <t>Brittany Rogers</t>
  </si>
  <si>
    <t>John Rodriguez</t>
  </si>
  <si>
    <t>Courtney Perry</t>
  </si>
  <si>
    <t>Courtney Gray</t>
  </si>
  <si>
    <t>Zachary Davis</t>
  </si>
  <si>
    <t>Julie Middleton</t>
  </si>
  <si>
    <t>Marcus Wilson</t>
  </si>
  <si>
    <t>Darren Yang</t>
  </si>
  <si>
    <t>Lauren Wilson</t>
  </si>
  <si>
    <t>Michael Johnson</t>
  </si>
  <si>
    <t>Marc Miller</t>
  </si>
  <si>
    <t>Rhonda Briggs</t>
  </si>
  <si>
    <t>Rebecca Sosa</t>
  </si>
  <si>
    <t>Justin Black</t>
  </si>
  <si>
    <t>Michael Douglas</t>
  </si>
  <si>
    <t>Andrew Mann</t>
  </si>
  <si>
    <t>Sheilla Andrews</t>
  </si>
  <si>
    <t>Christopher Porter</t>
  </si>
  <si>
    <t>Troy Sullivan</t>
  </si>
  <si>
    <t>Christina Murphy</t>
  </si>
  <si>
    <t>Robert Sanford</t>
  </si>
  <si>
    <t>Zachary Armstrong</t>
  </si>
  <si>
    <t>Lisa Fuller</t>
  </si>
  <si>
    <t>Michelle Jones</t>
  </si>
  <si>
    <t>Alexandra Bonilla</t>
  </si>
  <si>
    <t>Dustin Cowan</t>
  </si>
  <si>
    <t>Stephanie Bates</t>
  </si>
  <si>
    <t>Jeremy Summers</t>
  </si>
  <si>
    <t>Melissa Edwards</t>
  </si>
  <si>
    <t>Stacy Williams</t>
  </si>
  <si>
    <t>Derrick Young</t>
  </si>
  <si>
    <t>Becky Washington</t>
  </si>
  <si>
    <t>Thomas Robinson</t>
  </si>
  <si>
    <t>Michelle Strickland</t>
  </si>
  <si>
    <t>Hannah Stanley</t>
  </si>
  <si>
    <t>Calvin Heath</t>
  </si>
  <si>
    <t>Nathan Knox</t>
  </si>
  <si>
    <t>Oscar Jordan</t>
  </si>
  <si>
    <t>Larry Warren</t>
  </si>
  <si>
    <t>Jeffrey Middleton</t>
  </si>
  <si>
    <t>Joel Lara</t>
  </si>
  <si>
    <t>Rachel Thompson</t>
  </si>
  <si>
    <t>Timothy Smith</t>
  </si>
  <si>
    <t>Melanie Martinez</t>
  </si>
  <si>
    <t>Eric Howard</t>
  </si>
  <si>
    <t>Emily Patterson</t>
  </si>
  <si>
    <t>Bryan Anderson</t>
  </si>
  <si>
    <t>Rick Jackson</t>
  </si>
  <si>
    <t>Stephanie Phillips</t>
  </si>
  <si>
    <t>Ronnie Jordan</t>
  </si>
  <si>
    <t>James Howard</t>
  </si>
  <si>
    <t>Karen Medina</t>
  </si>
  <si>
    <t>Eric Ford</t>
  </si>
  <si>
    <t>Ethan Thornton</t>
  </si>
  <si>
    <t>Adam Turner</t>
  </si>
  <si>
    <t>Patricia Williams</t>
  </si>
  <si>
    <t>Steven Barrett</t>
  </si>
  <si>
    <t>Carl White</t>
  </si>
  <si>
    <t>Anthony Jones</t>
  </si>
  <si>
    <t>Craig Rogers</t>
  </si>
  <si>
    <t>Cathy Schmidt</t>
  </si>
  <si>
    <t>Roger Richardson</t>
  </si>
  <si>
    <t>Jose Bell</t>
  </si>
  <si>
    <t>William Pitts</t>
  </si>
  <si>
    <t>Jeremy Pacheco</t>
  </si>
  <si>
    <t>Darren Fields</t>
  </si>
  <si>
    <t>Crystal Brooks</t>
  </si>
  <si>
    <t>Sarah Miller</t>
  </si>
  <si>
    <t>Rebecca Pena</t>
  </si>
  <si>
    <t>Jennifer Edwards</t>
  </si>
  <si>
    <t>Christine Stewart</t>
  </si>
  <si>
    <t>Paul Henson</t>
  </si>
  <si>
    <t>Karen Chaney</t>
  </si>
  <si>
    <t>Gary Parsons</t>
  </si>
  <si>
    <t>David Brooks</t>
  </si>
  <si>
    <t>Cynthia Andrews</t>
  </si>
  <si>
    <t>William Oconnor</t>
  </si>
  <si>
    <t>Randall Roman</t>
  </si>
  <si>
    <t>Leah Bean</t>
  </si>
  <si>
    <t>Karen Wells</t>
  </si>
  <si>
    <t>Tyler Thompson</t>
  </si>
  <si>
    <t>Patrick Hall</t>
  </si>
  <si>
    <t>Valerie Burton</t>
  </si>
  <si>
    <t>Erica Edwards</t>
  </si>
  <si>
    <t>Lance Gonzales</t>
  </si>
  <si>
    <t>Kayla Figueroa</t>
  </si>
  <si>
    <t>Jonathan Long</t>
  </si>
  <si>
    <t>Cindy Page</t>
  </si>
  <si>
    <t>Nicholas Tran</t>
  </si>
  <si>
    <t>Johnny Harris</t>
  </si>
  <si>
    <t>Anthony Summers</t>
  </si>
  <si>
    <t>Kimberly Dalton</t>
  </si>
  <si>
    <t>Daniel Turner</t>
  </si>
  <si>
    <t>Kathy Vega</t>
  </si>
  <si>
    <t>Matthew Schneider</t>
  </si>
  <si>
    <t>Heather Leblanc</t>
  </si>
  <si>
    <t>Steven Goodman</t>
  </si>
  <si>
    <t>Shannon Beasley</t>
  </si>
  <si>
    <t>Ann Day</t>
  </si>
  <si>
    <t>Jose Morgan</t>
  </si>
  <si>
    <t>Jason Smith</t>
  </si>
  <si>
    <t>Steven Graham</t>
  </si>
  <si>
    <t>Sherri Munoz</t>
  </si>
  <si>
    <t>Phyllis Vaughan</t>
  </si>
  <si>
    <t>Tiffany Gomez</t>
  </si>
  <si>
    <t>Belinda Dillon</t>
  </si>
  <si>
    <t>Antonio Levine</t>
  </si>
  <si>
    <t>Jessica Martinez</t>
  </si>
  <si>
    <t>Austin Buck</t>
  </si>
  <si>
    <t>Phillip Perez</t>
  </si>
  <si>
    <t>Michael Harris</t>
  </si>
  <si>
    <t>Sarah Griffin</t>
  </si>
  <si>
    <t>Michael Meyer</t>
  </si>
  <si>
    <t>Juan Wells</t>
  </si>
  <si>
    <t>James Ward</t>
  </si>
  <si>
    <t>Katelyn Johnson</t>
  </si>
  <si>
    <t>Todd Burns</t>
  </si>
  <si>
    <t>Andrew Ellis</t>
  </si>
  <si>
    <t>Christine Parrish</t>
  </si>
  <si>
    <t>Jacqueline Oneill</t>
  </si>
  <si>
    <t>Jason Galvan</t>
  </si>
  <si>
    <t>Nicholas Figueroa</t>
  </si>
  <si>
    <t>Cameron White</t>
  </si>
  <si>
    <t>Anthony Hughes</t>
  </si>
  <si>
    <t>Luis Hutchinson</t>
  </si>
  <si>
    <t>Benjamin Jones</t>
  </si>
  <si>
    <t>Jennifer Santos</t>
  </si>
  <si>
    <t>Christina Chan</t>
  </si>
  <si>
    <t>Amanda Blankenship</t>
  </si>
  <si>
    <t>Jennifer Bell</t>
  </si>
  <si>
    <t>Timothy Rogers</t>
  </si>
  <si>
    <t>Mark Berry</t>
  </si>
  <si>
    <t>Barbara Cross</t>
  </si>
  <si>
    <t>Jacqueline Hernandez</t>
  </si>
  <si>
    <t>Heather Brown</t>
  </si>
  <si>
    <t>Cheryl Gray</t>
  </si>
  <si>
    <t>Charles Rodriguez</t>
  </si>
  <si>
    <t>Jacob Dougherty</t>
  </si>
  <si>
    <t>Stanley Brown</t>
  </si>
  <si>
    <t>Gabriella Costa</t>
  </si>
  <si>
    <t>Tracey Odonnell</t>
  </si>
  <si>
    <t>Tracy Juarez</t>
  </si>
  <si>
    <t>Tyler Castro</t>
  </si>
  <si>
    <t>Michael Grant</t>
  </si>
  <si>
    <t>Willie Sanchez</t>
  </si>
  <si>
    <t>Crystal Hill</t>
  </si>
  <si>
    <t>Susan Walls</t>
  </si>
  <si>
    <t>Bridget Barrett</t>
  </si>
  <si>
    <t>Julie Cooke</t>
  </si>
  <si>
    <t>Jose Hall</t>
  </si>
  <si>
    <t>Yearly Income</t>
  </si>
  <si>
    <t>Productivity Loss</t>
  </si>
  <si>
    <t>Total Participants</t>
  </si>
  <si>
    <t>Average Age</t>
  </si>
  <si>
    <t>Demographic Information</t>
  </si>
  <si>
    <t>Gender Distribution</t>
  </si>
  <si>
    <t>Average Income</t>
  </si>
  <si>
    <t>Gaming &amp; Health Information</t>
  </si>
  <si>
    <t>Avg Hours Played Daily</t>
  </si>
  <si>
    <t>Avg Monthly Purchases</t>
  </si>
  <si>
    <t>Avg Hours Sleep Daily</t>
  </si>
  <si>
    <t>Avg Mental Wellness Score</t>
  </si>
  <si>
    <t>Avg Importance Scale</t>
  </si>
  <si>
    <t>Avg Productivity Loss</t>
  </si>
  <si>
    <t>Avg Satisfaction</t>
  </si>
  <si>
    <t>Avg Self Control</t>
  </si>
  <si>
    <t>Avg Addiction Level</t>
  </si>
  <si>
    <t>Gender &amp; Gaming Devices</t>
  </si>
  <si>
    <t>Female PS Users</t>
  </si>
  <si>
    <t>Female Xbox Users</t>
  </si>
  <si>
    <t>Female PC Users</t>
  </si>
  <si>
    <t>Female Nin Users</t>
  </si>
  <si>
    <t>Female CP Users</t>
  </si>
  <si>
    <t>Female Tablet Users</t>
  </si>
  <si>
    <t>Male PS Users</t>
  </si>
  <si>
    <t>Male Xbox Users</t>
  </si>
  <si>
    <t>Male PC Users</t>
  </si>
  <si>
    <t>Male Nin Users</t>
  </si>
  <si>
    <t>Male CP Users</t>
  </si>
  <si>
    <t>Male Tablet Users</t>
  </si>
  <si>
    <t>Other PS Users</t>
  </si>
  <si>
    <t>Other Xbox Users</t>
  </si>
  <si>
    <t>Other PC Users</t>
  </si>
  <si>
    <t>Other Nin Users</t>
  </si>
  <si>
    <t>Other CP Users</t>
  </si>
  <si>
    <t>Other Tablet Users</t>
  </si>
  <si>
    <t>Female PlayStation Playtime</t>
  </si>
  <si>
    <t>Female Xbox Playtime</t>
  </si>
  <si>
    <t>Female PC Playtime</t>
  </si>
  <si>
    <t>Female Nintendo Playtime</t>
  </si>
  <si>
    <t>Female Cell Phone Playtime</t>
  </si>
  <si>
    <t>Female Tablet Playtime</t>
  </si>
  <si>
    <t>Male PlayStation Playtime</t>
  </si>
  <si>
    <t>Male Xbox Playtime</t>
  </si>
  <si>
    <t>Male PC Playtime</t>
  </si>
  <si>
    <t>Male Nintendo Playtime</t>
  </si>
  <si>
    <t>Male Cell Phone Playtime</t>
  </si>
  <si>
    <t>Male Tablet Playtime</t>
  </si>
  <si>
    <t>Other PlayStation Playtime</t>
  </si>
  <si>
    <t>Other Xbox Playtime</t>
  </si>
  <si>
    <t>Other PC Playtime</t>
  </si>
  <si>
    <t>Other Nintendo Playtime</t>
  </si>
  <si>
    <t>Other Cell Phone Playtime</t>
  </si>
  <si>
    <t>Other Tablet Playtime</t>
  </si>
  <si>
    <t>Avg Mental Wellness Sc &amp; Device &amp; Gender</t>
  </si>
  <si>
    <t>Female PlayStation Wellness Sc</t>
  </si>
  <si>
    <t>Female Xbox Wellness Sc</t>
  </si>
  <si>
    <t>Female PC Wellness Sc</t>
  </si>
  <si>
    <t>Female Nintendo Wellness Sc</t>
  </si>
  <si>
    <t>Female Cell Phone Wellness Sc</t>
  </si>
  <si>
    <t>Female Tablet Wellness Sc</t>
  </si>
  <si>
    <t>Male PlayStation Wellness Sc</t>
  </si>
  <si>
    <t>Male Xbox Wellness Sc</t>
  </si>
  <si>
    <t>Male PC Wellness Sc</t>
  </si>
  <si>
    <t>Male Nintendo Wellness Sc</t>
  </si>
  <si>
    <t>Male Cell Phone Wellness Sc</t>
  </si>
  <si>
    <t>Male Tablet Wellness Sc</t>
  </si>
  <si>
    <t>Other PlayStation Wellness Sc</t>
  </si>
  <si>
    <t>Other Xbox Wellness Sc</t>
  </si>
  <si>
    <t>Other PC Wellness Sc</t>
  </si>
  <si>
    <t>Other Nintendo Wellness Sc</t>
  </si>
  <si>
    <t>Other Cell Phone Wellness Sc</t>
  </si>
  <si>
    <t>Other Tablet Wellness Sc</t>
  </si>
  <si>
    <t>Avg Wellness Sc by Hours Played &amp; Sleep Daily &amp; Gender</t>
  </si>
  <si>
    <t>Avg Wellness Sc by Hours Played &amp; Sleep Daily &amp; Device</t>
  </si>
  <si>
    <t>Avg Wellness by Hours Played &amp; Sleep &amp; PS</t>
  </si>
  <si>
    <t>Avg Wellness by Hours Played &amp; Sleep &amp; Xbox</t>
  </si>
  <si>
    <t>Avg Wellness by Hours Played &amp; Sleep &amp; PC</t>
  </si>
  <si>
    <t>Avg Wellness by Hours Played &amp; Sleep &amp; Nin</t>
  </si>
  <si>
    <t>Avg Wellness by Hours Played &amp; Sleep &amp; CP</t>
  </si>
  <si>
    <t>Avg Wellness by Hours Played &amp; Sleep &amp; Tablet</t>
  </si>
  <si>
    <t>Avg Wellness Sc by hours Played &amp; Sleep &amp; Female</t>
  </si>
  <si>
    <t>Avg Wellness Sc by Hours Played &amp; Sleep &amp; Male</t>
  </si>
  <si>
    <t>Avg Wellness Sc by Hours Played &amp; Sleep &amp; Other</t>
  </si>
  <si>
    <t>Avg Wellness Sc by Hours Played &amp; Sleep &amp; Gmotivation</t>
  </si>
  <si>
    <t>Avg Wellness Sc by Hours Played &amp; Sleep &amp; Entertainment</t>
  </si>
  <si>
    <t>Avg Wellness Sc by Hours Played &amp; Sleep &amp; Stress Relief</t>
  </si>
  <si>
    <t>Avg Wellness Sc by Hours Played &amp; Sleep &amp; Social Interaction</t>
  </si>
  <si>
    <t>Avg Wellness Sc by Hours Played &amp; Sleep &amp; Boredom</t>
  </si>
  <si>
    <t>Avg Wellness Sc by Hours Played &amp; Sleep &amp; Habit</t>
  </si>
  <si>
    <t>Avg Wellness Sc by Hours Played &amp; Sleep &amp; Loneliness</t>
  </si>
  <si>
    <t>Avg Wellness Sc by Hours Played &amp; Sleep &amp; Escapism</t>
  </si>
  <si>
    <t>Avg Wellness Sc by Hours Played &amp; Sleep &amp; Relaxation</t>
  </si>
  <si>
    <t>Avg Wellness Sc by Hours Played &amp; Sleep &amp; Challenge</t>
  </si>
  <si>
    <t>Avg Wellness Sc by Hours Played &amp; Sleep &amp; Competition</t>
  </si>
  <si>
    <t>Avg Gaming Purchases by Gender &amp; Devices</t>
  </si>
  <si>
    <t>Female PlayStation Purchases</t>
  </si>
  <si>
    <t>Female Xbox Purchases</t>
  </si>
  <si>
    <t>Female PC Purchases</t>
  </si>
  <si>
    <t>Female Nintendo Purchases</t>
  </si>
  <si>
    <t>Female Cell Phone Purchases</t>
  </si>
  <si>
    <t>Female Tablet Purchases</t>
  </si>
  <si>
    <t>Male PlayStation Purchases</t>
  </si>
  <si>
    <t>Male Xbox Purchases</t>
  </si>
  <si>
    <t>Male PC Purchases</t>
  </si>
  <si>
    <t>Male Nintendo Purchases</t>
  </si>
  <si>
    <t>Male Cell Phone Purchases</t>
  </si>
  <si>
    <t>Male Tablet Purchases</t>
  </si>
  <si>
    <t>Avg Gaming Purchases by Gaming Devices</t>
  </si>
  <si>
    <t>Other PlayStation Purchases</t>
  </si>
  <si>
    <t>Other Xbox Purchases</t>
  </si>
  <si>
    <t>Other PC Purchases</t>
  </si>
  <si>
    <t>Other Nintendo Purchases</t>
  </si>
  <si>
    <t>Other Cell Phone Purchases</t>
  </si>
  <si>
    <t>Other Tablet Purchases</t>
  </si>
  <si>
    <t>PlayStation Monthly Purchases</t>
  </si>
  <si>
    <t>Xbox Monthly Purchases</t>
  </si>
  <si>
    <t>PC Monthly Purchases</t>
  </si>
  <si>
    <t>Nintendo Monthly Purchases</t>
  </si>
  <si>
    <t>Cell Phone Monthly Purchases</t>
  </si>
  <si>
    <t>Tablet Monthly Purchases</t>
  </si>
  <si>
    <t>Avg Playtime by Gaming Devices</t>
  </si>
  <si>
    <t>PlayStation Playtime</t>
  </si>
  <si>
    <t>Xbox Playtime</t>
  </si>
  <si>
    <t>PC Playtime</t>
  </si>
  <si>
    <t>Nintendo Playtime</t>
  </si>
  <si>
    <t>Cell Phone Playtime</t>
  </si>
  <si>
    <t>Tablet Playtime</t>
  </si>
  <si>
    <t>Avg Playtime by Gender &amp; Gaming Device</t>
  </si>
  <si>
    <t>No. Participants for Each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</si>
</sst>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"/>
      <family val="2"/>
    </font>
    <font>
      <sz val="10"/>
      <color theme="1"/>
      <name val="Arial Unicode MS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 applyAlignment="1">
      <alignment vertical="center"/>
    </xf>
    <xf numFmtId="0" fontId="0" fillId="33" borderId="0" xfId="0" applyFill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" fontId="0" fillId="0" borderId="14" xfId="0" applyNumberFormat="1" applyBorder="1"/>
    <xf numFmtId="1" fontId="0" fillId="0" borderId="17" xfId="0" applyNumberFormat="1" applyBorder="1"/>
    <xf numFmtId="164" fontId="0" fillId="0" borderId="14" xfId="0" applyNumberFormat="1" applyBorder="1"/>
    <xf numFmtId="165" fontId="0" fillId="0" borderId="14" xfId="0" applyNumberFormat="1" applyBorder="1"/>
    <xf numFmtId="164" fontId="19" fillId="0" borderId="0" xfId="0" applyNumberFormat="1" applyFont="1" applyAlignment="1">
      <alignment vertical="center"/>
    </xf>
    <xf numFmtId="0" fontId="16" fillId="35" borderId="0" xfId="0" applyFont="1" applyFill="1" applyAlignment="1">
      <alignment horizontal="center"/>
    </xf>
    <xf numFmtId="0" fontId="16" fillId="37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13" xfId="0" applyBorder="1"/>
    <xf numFmtId="0" fontId="0" fillId="0" borderId="0" xfId="0"/>
    <xf numFmtId="0" fontId="0" fillId="0" borderId="15" xfId="0" applyBorder="1"/>
    <xf numFmtId="0" fontId="0" fillId="0" borderId="16" xfId="0" applyBorder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165" fontId="0" fillId="0" borderId="0" xfId="0" applyNumberFormat="1"/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Wellness</a:t>
            </a:r>
            <a:r>
              <a:rPr lang="en-US" baseline="0"/>
              <a:t> Score By Hrs Playtime &amp; Sleep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Statistical_Insight!$W$2:$W$7</c:f>
              <c:strCache>
                <c:ptCount val="6"/>
                <c:pt idx="0">
                  <c:v>Avg Wellness by Hours Played &amp; Sleep &amp; PS</c:v>
                </c:pt>
                <c:pt idx="1">
                  <c:v>Avg Wellness by Hours Played &amp; Sleep &amp; Xbox</c:v>
                </c:pt>
                <c:pt idx="2">
                  <c:v>Avg Wellness by Hours Played &amp; Sleep &amp; PC</c:v>
                </c:pt>
                <c:pt idx="3">
                  <c:v>Avg Wellness by Hours Played &amp; Sleep &amp; Nin</c:v>
                </c:pt>
                <c:pt idx="4">
                  <c:v>Avg Wellness by Hours Played &amp; Sleep &amp; CP</c:v>
                </c:pt>
                <c:pt idx="5">
                  <c:v>Avg Wellness by Hours Played &amp; Sleep &amp; Tablet</c:v>
                </c:pt>
              </c:strCache>
            </c:strRef>
          </c:cat>
          <c:val>
            <c:numRef>
              <c:f>Statistical_Insight!$X$2:$X$7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B8B-4AFB-A20F-94A9D8E30D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Statistical_Insight!$W$2:$W$7</c:f>
              <c:strCache>
                <c:ptCount val="6"/>
                <c:pt idx="0">
                  <c:v>Avg Wellness by Hours Played &amp; Sleep &amp; PS</c:v>
                </c:pt>
                <c:pt idx="1">
                  <c:v>Avg Wellness by Hours Played &amp; Sleep &amp; Xbox</c:v>
                </c:pt>
                <c:pt idx="2">
                  <c:v>Avg Wellness by Hours Played &amp; Sleep &amp; PC</c:v>
                </c:pt>
                <c:pt idx="3">
                  <c:v>Avg Wellness by Hours Played &amp; Sleep &amp; Nin</c:v>
                </c:pt>
                <c:pt idx="4">
                  <c:v>Avg Wellness by Hours Played &amp; Sleep &amp; CP</c:v>
                </c:pt>
                <c:pt idx="5">
                  <c:v>Avg Wellness by Hours Played &amp; Sleep &amp; Tablet</c:v>
                </c:pt>
              </c:strCache>
            </c:strRef>
          </c:cat>
          <c:val>
            <c:numRef>
              <c:f>Statistical_Insight!$Y$2:$Y$7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B8B-4AFB-A20F-94A9D8E30D4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Statistical_Insight!$W$2:$W$7</c:f>
              <c:strCache>
                <c:ptCount val="6"/>
                <c:pt idx="0">
                  <c:v>Avg Wellness by Hours Played &amp; Sleep &amp; PS</c:v>
                </c:pt>
                <c:pt idx="1">
                  <c:v>Avg Wellness by Hours Played &amp; Sleep &amp; Xbox</c:v>
                </c:pt>
                <c:pt idx="2">
                  <c:v>Avg Wellness by Hours Played &amp; Sleep &amp; PC</c:v>
                </c:pt>
                <c:pt idx="3">
                  <c:v>Avg Wellness by Hours Played &amp; Sleep &amp; Nin</c:v>
                </c:pt>
                <c:pt idx="4">
                  <c:v>Avg Wellness by Hours Played &amp; Sleep &amp; CP</c:v>
                </c:pt>
                <c:pt idx="5">
                  <c:v>Avg Wellness by Hours Played &amp; Sleep &amp; Tablet</c:v>
                </c:pt>
              </c:strCache>
            </c:strRef>
          </c:cat>
          <c:val>
            <c:numRef>
              <c:f>Statistical_Insight!$Z$2:$Z$7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B8B-4AFB-A20F-94A9D8E30D4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Statistical_Insight!$W$2:$W$7</c:f>
              <c:strCache>
                <c:ptCount val="6"/>
                <c:pt idx="0">
                  <c:v>Avg Wellness by Hours Played &amp; Sleep &amp; PS</c:v>
                </c:pt>
                <c:pt idx="1">
                  <c:v>Avg Wellness by Hours Played &amp; Sleep &amp; Xbox</c:v>
                </c:pt>
                <c:pt idx="2">
                  <c:v>Avg Wellness by Hours Played &amp; Sleep &amp; PC</c:v>
                </c:pt>
                <c:pt idx="3">
                  <c:v>Avg Wellness by Hours Played &amp; Sleep &amp; Nin</c:v>
                </c:pt>
                <c:pt idx="4">
                  <c:v>Avg Wellness by Hours Played &amp; Sleep &amp; CP</c:v>
                </c:pt>
                <c:pt idx="5">
                  <c:v>Avg Wellness by Hours Played &amp; Sleep &amp; Tablet</c:v>
                </c:pt>
              </c:strCache>
            </c:strRef>
          </c:cat>
          <c:val>
            <c:numRef>
              <c:f>Statistical_Insight!$AA$2:$AA$7</c:f>
              <c:numCache>
                <c:formatCode>0</c:formatCode>
                <c:ptCount val="6"/>
                <c:pt idx="0">
                  <c:v>48.692810457516337</c:v>
                </c:pt>
                <c:pt idx="1">
                  <c:v>51.329113924050631</c:v>
                </c:pt>
                <c:pt idx="2">
                  <c:v>49.697674418604649</c:v>
                </c:pt>
                <c:pt idx="3">
                  <c:v>47.170454545454547</c:v>
                </c:pt>
                <c:pt idx="4">
                  <c:v>51.364779874213838</c:v>
                </c:pt>
                <c:pt idx="5">
                  <c:v>53.722222222222221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8B-4AFB-A20F-94A9D8E3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3860864"/>
        <c:axId val="503865184"/>
        <c:axId val="0"/>
      </c:bar3DChart>
      <c:catAx>
        <c:axId val="50386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5184"/>
        <c:crosses val="autoZero"/>
        <c:auto val="1"/>
        <c:lblAlgn val="ctr"/>
        <c:lblOffset val="100"/>
        <c:noMultiLvlLbl val="0"/>
      </c:catAx>
      <c:valAx>
        <c:axId val="50386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Wellness Score by Hrs Played &amp; Sleep &amp; Gmotivation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Statistical_Insight!$W$15:$W$24</c:f>
              <c:strCache>
                <c:ptCount val="10"/>
                <c:pt idx="0">
                  <c:v>Avg Wellness Sc by Hours Played &amp; Sleep &amp; Entertainment</c:v>
                </c:pt>
                <c:pt idx="1">
                  <c:v>Avg Wellness Sc by Hours Played &amp; Sleep &amp; Stress Relief</c:v>
                </c:pt>
                <c:pt idx="2">
                  <c:v>Avg Wellness Sc by Hours Played &amp; Sleep &amp; Social Interaction</c:v>
                </c:pt>
                <c:pt idx="3">
                  <c:v>Avg Wellness Sc by Hours Played &amp; Sleep &amp; Boredom</c:v>
                </c:pt>
                <c:pt idx="4">
                  <c:v>Avg Wellness Sc by Hours Played &amp; Sleep &amp; Habit</c:v>
                </c:pt>
                <c:pt idx="5">
                  <c:v>Avg Wellness Sc by Hours Played &amp; Sleep &amp; Loneliness</c:v>
                </c:pt>
                <c:pt idx="6">
                  <c:v>Avg Wellness Sc by Hours Played &amp; Sleep &amp; Escapism</c:v>
                </c:pt>
                <c:pt idx="7">
                  <c:v>Avg Wellness Sc by Hours Played &amp; Sleep &amp; Relaxation</c:v>
                </c:pt>
                <c:pt idx="8">
                  <c:v>Avg Wellness Sc by Hours Played &amp; Sleep &amp; Challenge</c:v>
                </c:pt>
                <c:pt idx="9">
                  <c:v>Avg Wellness Sc by Hours Played &amp; Sleep &amp; Competition</c:v>
                </c:pt>
              </c:strCache>
            </c:strRef>
          </c:cat>
          <c:val>
            <c:numRef>
              <c:f>Statistical_Insight!$X$15:$X$24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D-480D-A279-87DAA4FB84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Statistical_Insight!$W$15:$W$24</c:f>
              <c:strCache>
                <c:ptCount val="10"/>
                <c:pt idx="0">
                  <c:v>Avg Wellness Sc by Hours Played &amp; Sleep &amp; Entertainment</c:v>
                </c:pt>
                <c:pt idx="1">
                  <c:v>Avg Wellness Sc by Hours Played &amp; Sleep &amp; Stress Relief</c:v>
                </c:pt>
                <c:pt idx="2">
                  <c:v>Avg Wellness Sc by Hours Played &amp; Sleep &amp; Social Interaction</c:v>
                </c:pt>
                <c:pt idx="3">
                  <c:v>Avg Wellness Sc by Hours Played &amp; Sleep &amp; Boredom</c:v>
                </c:pt>
                <c:pt idx="4">
                  <c:v>Avg Wellness Sc by Hours Played &amp; Sleep &amp; Habit</c:v>
                </c:pt>
                <c:pt idx="5">
                  <c:v>Avg Wellness Sc by Hours Played &amp; Sleep &amp; Loneliness</c:v>
                </c:pt>
                <c:pt idx="6">
                  <c:v>Avg Wellness Sc by Hours Played &amp; Sleep &amp; Escapism</c:v>
                </c:pt>
                <c:pt idx="7">
                  <c:v>Avg Wellness Sc by Hours Played &amp; Sleep &amp; Relaxation</c:v>
                </c:pt>
                <c:pt idx="8">
                  <c:v>Avg Wellness Sc by Hours Played &amp; Sleep &amp; Challenge</c:v>
                </c:pt>
                <c:pt idx="9">
                  <c:v>Avg Wellness Sc by Hours Played &amp; Sleep &amp; Competition</c:v>
                </c:pt>
              </c:strCache>
            </c:strRef>
          </c:cat>
          <c:val>
            <c:numRef>
              <c:f>Statistical_Insight!$Y$15:$Y$24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D-480D-A279-87DAA4FB84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Statistical_Insight!$W$15:$W$24</c:f>
              <c:strCache>
                <c:ptCount val="10"/>
                <c:pt idx="0">
                  <c:v>Avg Wellness Sc by Hours Played &amp; Sleep &amp; Entertainment</c:v>
                </c:pt>
                <c:pt idx="1">
                  <c:v>Avg Wellness Sc by Hours Played &amp; Sleep &amp; Stress Relief</c:v>
                </c:pt>
                <c:pt idx="2">
                  <c:v>Avg Wellness Sc by Hours Played &amp; Sleep &amp; Social Interaction</c:v>
                </c:pt>
                <c:pt idx="3">
                  <c:v>Avg Wellness Sc by Hours Played &amp; Sleep &amp; Boredom</c:v>
                </c:pt>
                <c:pt idx="4">
                  <c:v>Avg Wellness Sc by Hours Played &amp; Sleep &amp; Habit</c:v>
                </c:pt>
                <c:pt idx="5">
                  <c:v>Avg Wellness Sc by Hours Played &amp; Sleep &amp; Loneliness</c:v>
                </c:pt>
                <c:pt idx="6">
                  <c:v>Avg Wellness Sc by Hours Played &amp; Sleep &amp; Escapism</c:v>
                </c:pt>
                <c:pt idx="7">
                  <c:v>Avg Wellness Sc by Hours Played &amp; Sleep &amp; Relaxation</c:v>
                </c:pt>
                <c:pt idx="8">
                  <c:v>Avg Wellness Sc by Hours Played &amp; Sleep &amp; Challenge</c:v>
                </c:pt>
                <c:pt idx="9">
                  <c:v>Avg Wellness Sc by Hours Played &amp; Sleep &amp; Competition</c:v>
                </c:pt>
              </c:strCache>
            </c:strRef>
          </c:cat>
          <c:val>
            <c:numRef>
              <c:f>Statistical_Insight!$Z$15:$Z$24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D-480D-A279-87DAA4FB84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Statistical_Insight!$W$15:$W$24</c:f>
              <c:strCache>
                <c:ptCount val="10"/>
                <c:pt idx="0">
                  <c:v>Avg Wellness Sc by Hours Played &amp; Sleep &amp; Entertainment</c:v>
                </c:pt>
                <c:pt idx="1">
                  <c:v>Avg Wellness Sc by Hours Played &amp; Sleep &amp; Stress Relief</c:v>
                </c:pt>
                <c:pt idx="2">
                  <c:v>Avg Wellness Sc by Hours Played &amp; Sleep &amp; Social Interaction</c:v>
                </c:pt>
                <c:pt idx="3">
                  <c:v>Avg Wellness Sc by Hours Played &amp; Sleep &amp; Boredom</c:v>
                </c:pt>
                <c:pt idx="4">
                  <c:v>Avg Wellness Sc by Hours Played &amp; Sleep &amp; Habit</c:v>
                </c:pt>
                <c:pt idx="5">
                  <c:v>Avg Wellness Sc by Hours Played &amp; Sleep &amp; Loneliness</c:v>
                </c:pt>
                <c:pt idx="6">
                  <c:v>Avg Wellness Sc by Hours Played &amp; Sleep &amp; Escapism</c:v>
                </c:pt>
                <c:pt idx="7">
                  <c:v>Avg Wellness Sc by Hours Played &amp; Sleep &amp; Relaxation</c:v>
                </c:pt>
                <c:pt idx="8">
                  <c:v>Avg Wellness Sc by Hours Played &amp; Sleep &amp; Challenge</c:v>
                </c:pt>
                <c:pt idx="9">
                  <c:v>Avg Wellness Sc by Hours Played &amp; Sleep &amp; Competition</c:v>
                </c:pt>
              </c:strCache>
            </c:strRef>
          </c:cat>
          <c:val>
            <c:numRef>
              <c:f>Statistical_Insight!$AA$15:$AA$24</c:f>
              <c:numCache>
                <c:formatCode>0</c:formatCode>
                <c:ptCount val="10"/>
                <c:pt idx="0">
                  <c:v>50.233009708737868</c:v>
                </c:pt>
                <c:pt idx="1">
                  <c:v>47.697916666666664</c:v>
                </c:pt>
                <c:pt idx="2">
                  <c:v>50.653465346534652</c:v>
                </c:pt>
                <c:pt idx="3">
                  <c:v>56.636363636363633</c:v>
                </c:pt>
                <c:pt idx="4">
                  <c:v>53.313131313131315</c:v>
                </c:pt>
                <c:pt idx="5">
                  <c:v>48.946808510638299</c:v>
                </c:pt>
                <c:pt idx="6">
                  <c:v>48.8</c:v>
                </c:pt>
                <c:pt idx="7">
                  <c:v>48.289719626168221</c:v>
                </c:pt>
                <c:pt idx="8">
                  <c:v>52.351851851851855</c:v>
                </c:pt>
                <c:pt idx="9">
                  <c:v>47.219047619047622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D-480D-A279-87DAA4FB8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858464"/>
        <c:axId val="503859424"/>
      </c:lineChart>
      <c:catAx>
        <c:axId val="5038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9424"/>
        <c:crosses val="autoZero"/>
        <c:auto val="1"/>
        <c:lblAlgn val="ctr"/>
        <c:lblOffset val="100"/>
        <c:noMultiLvlLbl val="0"/>
      </c:catAx>
      <c:valAx>
        <c:axId val="5038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94-453A-99F8-DA66D198D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94-453A-99F8-DA66D198D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94-453A-99F8-DA66D198DA5C}"/>
              </c:ext>
            </c:extLst>
          </c:dPt>
          <c:cat>
            <c:strRef>
              <c:f>Statistical_Insight!$B$5:$B$7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Statistical_Insight!$C$5:$C$7</c:f>
              <c:numCache>
                <c:formatCode>General</c:formatCode>
                <c:ptCount val="3"/>
                <c:pt idx="0">
                  <c:v>332</c:v>
                </c:pt>
                <c:pt idx="1">
                  <c:v>349</c:v>
                </c:pt>
                <c:pt idx="2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1-4574-9C8A-6361DDA4B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255279</xdr:colOff>
      <xdr:row>0</xdr:row>
      <xdr:rowOff>0</xdr:rowOff>
    </xdr:from>
    <xdr:to>
      <xdr:col>34</xdr:col>
      <xdr:colOff>287870</xdr:colOff>
      <xdr:row>15</xdr:row>
      <xdr:rowOff>18888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EFF30-6F2B-EE6F-7254-EAF86A34F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253277</xdr:colOff>
      <xdr:row>15</xdr:row>
      <xdr:rowOff>10616</xdr:rowOff>
    </xdr:from>
    <xdr:to>
      <xdr:col>34</xdr:col>
      <xdr:colOff>283790</xdr:colOff>
      <xdr:row>30</xdr:row>
      <xdr:rowOff>42277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6CAC6-1EDF-1DD2-E9E6-C5EDF6A0A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440778</xdr:colOff>
      <xdr:row>0</xdr:row>
      <xdr:rowOff>0</xdr:rowOff>
    </xdr:from>
    <xdr:to>
      <xdr:col>39</xdr:col>
      <xdr:colOff>134592</xdr:colOff>
      <xdr:row>15</xdr:row>
      <xdr:rowOff>20704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53F59D-7ECA-D563-4A36-8270E922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Lopez" refreshedDate="45595.366381481479" createdVersion="8" refreshedVersion="8" minRefreshableVersion="3" recordCount="981" xr:uid="{2D793FAE-6C78-4B57-AC8E-7C418F714185}">
  <cacheSource type="worksheet">
    <worksheetSource ref="A1:I981" sheet="user_personal_information"/>
  </cacheSource>
  <cacheFields count="8">
    <cacheField name="UserID" numFmtId="0">
      <sharedItems containsSemiMixedTypes="0" containsString="0" containsNumber="1" containsInteger="1" minValue="10001" maxValue="11000"/>
    </cacheField>
    <cacheField name="First Name" numFmtId="0">
      <sharedItems count="425">
        <s v="Jessica"/>
        <s v="Michael"/>
        <s v="Emily"/>
        <s v="Matthew"/>
        <s v="Olivia"/>
        <s v="Ava"/>
        <s v="Christopher"/>
        <s v="Isabella"/>
        <s v="Sophia"/>
        <s v="Benjamin"/>
        <s v="Mia"/>
        <s v="Charlotte "/>
        <s v="Lucas"/>
        <s v="Amelia"/>
        <s v="Harper"/>
        <s v="Mason"/>
        <s v="Evelyn"/>
        <s v="Logan"/>
        <s v="Jacky"/>
        <s v="Ella "/>
        <s v="Alexander"/>
        <s v="Grace"/>
        <s v="Ethan"/>
        <s v="Chloe"/>
        <s v="Jacob"/>
        <s v="Lily "/>
        <s v="Aiden"/>
        <s v="Scarlett"/>
        <s v="Jackson"/>
        <s v="Aria"/>
        <s v="Samuel"/>
        <s v="Zoey"/>
        <s v="Carter"/>
        <s v="Penelope"/>
        <s v="Anthony"/>
        <s v="Riley"/>
        <s v="Jack"/>
        <s v="Avery"/>
        <s v="Dylan"/>
        <s v="Sofia"/>
        <s v="Caleb"/>
        <s v="Aubrey"/>
        <s v="Leo"/>
        <s v="Hannah"/>
        <s v="Natalie"/>
        <s v="Gabriel"/>
        <s v="Andrew"/>
        <s v="Madison"/>
        <s v="Abigail"/>
        <s v="Luke"/>
        <s v="Emma"/>
        <s v="Wyatt"/>
        <s v="Samantha"/>
        <s v="Isaac"/>
        <s v="Victoria"/>
        <s v="Lincoin"/>
        <s v="Eleanor"/>
        <s v="Nathaniel"/>
        <s v="Lily"/>
        <s v="Oliver"/>
        <s v="John"/>
        <s v="Levi"/>
        <s v="Stella"/>
        <s v="Julian"/>
        <s v="David"/>
        <s v="Owen"/>
        <s v="Aurora"/>
        <s v="Sebastian"/>
        <s v="Hailey"/>
        <s v="Charles"/>
        <s v="Zoe"/>
        <s v="Jeremiah"/>
        <s v="Camla"/>
        <s v="Eli"/>
        <s v="Nora"/>
        <s v="Addison"/>
        <s v="Hunter"/>
        <s v="Violet"/>
        <s v="Christian"/>
        <s v="Adrian"/>
        <s v="Clara"/>
        <s v="Evan"/>
        <s v="Sophie"/>
        <s v="Thomas"/>
        <s v="Jose"/>
        <s v="Steven"/>
        <s v="Lillian"/>
        <s v="Ezra"/>
        <s v="Ellie"/>
        <s v="Jonathan"/>
        <s v="Paisley"/>
        <s v="Natasha"/>
        <s v="Landon"/>
        <s v="Brooklyn"/>
        <s v="Nicholas"/>
        <s v="Audrey"/>
        <s v="Cameron"/>
        <s v="Leah"/>
        <s v="Amellia"/>
        <s v="Ryan"/>
        <s v="Liam"/>
        <s v="Noah"/>
        <s v="Elijah"/>
        <s v="James"/>
        <s v="Henry"/>
        <s v="Layla"/>
        <s v="Carla"/>
        <s v="Ayden"/>
        <s v="Alejandro"/>
        <s v="Juan"/>
        <s v="Mila"/>
        <s v="Joseph"/>
        <s v="Issac"/>
        <s v="Daniel"/>
        <s v="Piper"/>
        <s v="Hazel"/>
        <s v="Maria"/>
        <s v="Lucy"/>
        <s v="Savannah"/>
        <s v="Claire"/>
        <s v="Aaron"/>
        <s v="Jess"/>
        <s v="Paul"/>
        <s v="Ericka"/>
        <s v="Tobby"/>
        <s v="Kiki"/>
        <s v="Nathan"/>
        <s v="Sam"/>
        <s v="Pablo"/>
        <s v="Grayson"/>
        <s v="Lola"/>
        <s v="Luis"/>
        <s v="Misty"/>
        <s v="Elly"/>
        <s v="Eric"/>
        <s v="Justin"/>
        <s v="Kevin"/>
        <s v="Chris"/>
        <s v="Xan"/>
        <s v="Ling"/>
        <s v="Jesus"/>
        <s v="Nate"/>
        <s v="Morgan"/>
        <s v="Kate"/>
        <s v="Emilia"/>
        <s v="Faith"/>
        <s v="Josh"/>
        <s v="Tina"/>
        <s v="Jackie"/>
        <s v="Marianna"/>
        <s v="Ariana"/>
        <s v="Drake"/>
        <s v="Vivian"/>
        <s v="Arthur"/>
        <s v="Veronica"/>
        <s v="Nolan"/>
        <s v="Ofelia"/>
        <s v="Stephanie"/>
        <s v="Alfredo"/>
        <s v="Rosa"/>
        <s v="Sonia"/>
        <s v="Asher"/>
        <s v="Gabriella"/>
        <s v="Chrissy"/>
        <s v="Pual"/>
        <s v="Lincoln"/>
        <s v="Sohpia"/>
        <s v="Santiago"/>
        <s v="Adam"/>
        <s v="Diego"/>
        <s v="Adrianne"/>
        <s v="Leonardo"/>
        <s v="Alan"/>
        <s v="Alice"/>
        <s v="Angela"/>
        <s v="Antonio"/>
        <s v="Brandi "/>
        <s v="Brian"/>
        <s v="Bruce"/>
        <s v="Caroline"/>
        <s v="Charlene"/>
        <s v="Cheryln"/>
        <s v="Cindy"/>
        <s v="Christina"/>
        <s v="Madia"/>
        <s v="Donald"/>
        <s v="Diana"/>
        <s v="Camila"/>
        <s v="Valerie"/>
        <s v="Ximena"/>
        <s v="Joel"/>
        <s v="Darren"/>
        <s v="Sherri"/>
        <s v="Amanda"/>
        <s v="Victor"/>
        <s v="Randy"/>
        <s v="Ronald"/>
        <s v="Marcia"/>
        <s v="Lori"/>
        <s v="Jennifer"/>
        <s v="Lauren"/>
        <s v="Mario"/>
        <s v="Frances"/>
        <s v="Erik"/>
        <s v="Alexis"/>
        <s v="Anna"/>
        <s v="Richard"/>
        <s v="Holly"/>
        <s v="Jim"/>
        <s v="Michele"/>
        <s v="Marcus"/>
        <s v="Amber"/>
        <s v="Virginia"/>
        <s v="Anita"/>
        <s v="Laura"/>
        <s v="Katherine"/>
        <s v="Jacqueline"/>
        <s v="George"/>
        <s v="Sean"/>
        <s v="Larry"/>
        <s v="Lisa"/>
        <s v="Linda"/>
        <s v="Leslie"/>
        <s v="Devin"/>
        <s v="Taylor"/>
        <s v="Wesley"/>
        <s v="Kim"/>
        <s v="Kristin"/>
        <s v="Alex"/>
        <s v="Melissa"/>
        <s v="Christie"/>
        <s v="Todd"/>
        <s v="Beth"/>
        <s v="Joshua"/>
        <s v="Kathleen"/>
        <s v="Renee"/>
        <s v="Sharon"/>
        <s v="Madeline"/>
        <s v="Annette"/>
        <s v="Traci"/>
        <s v="Carol"/>
        <s v="Zachary"/>
        <s v="Derrick"/>
        <s v="Sergio"/>
        <s v="Maurice"/>
        <s v="Patricia"/>
        <s v="Rachel"/>
        <s v="Jillian"/>
        <s v="Rebecca"/>
        <s v="Christine"/>
        <s v="Cassandra"/>
        <s v="Darrell"/>
        <s v="Caitlyn"/>
        <s v="Bianca"/>
        <s v="Brenda"/>
        <s v="Patrick"/>
        <s v="Mark"/>
        <s v="Brendan"/>
        <s v="Jesse"/>
        <s v="Molly"/>
        <s v="Amy"/>
        <s v="Spencer"/>
        <s v="Kristie"/>
        <s v="Jason"/>
        <s v="Chad"/>
        <s v="Breanna"/>
        <s v="Brianna"/>
        <s v="Shelley"/>
        <s v="Tyler"/>
        <s v="Michelle"/>
        <s v="Elizabeth"/>
        <s v="Eileen"/>
        <s v="Ashley"/>
        <s v="Timothy"/>
        <s v="Mary"/>
        <s v="Francis"/>
        <s v="Dustin"/>
        <s v="Tammy"/>
        <s v="Clayton"/>
        <s v="Brandon"/>
        <s v="Ian"/>
        <s v="Nicole"/>
        <s v="Alyssa"/>
        <s v="Casey"/>
        <s v="Shannon"/>
        <s v="Karen"/>
        <s v="Julie"/>
        <s v="Ernest"/>
        <s v="Jenna"/>
        <s v="Sarah"/>
        <s v="Carrie"/>
        <s v="Jeffrey"/>
        <s v="Ralph"/>
        <s v="Brooke"/>
        <s v="Kimberly"/>
        <s v="Yolanda"/>
        <s v="Frank"/>
        <s v="William"/>
        <s v="Danny"/>
        <s v="Kristina"/>
        <s v="Tiffany"/>
        <s v="Suzanne"/>
        <s v="Marissa"/>
        <s v="Gregory"/>
        <s v="Beverly"/>
        <s v="Bridget"/>
        <s v="Colton"/>
        <s v="Heather"/>
        <s v="Judy"/>
        <s v="Melanie"/>
        <s v="Cynthia"/>
        <s v="Heidi"/>
        <s v="Craig"/>
        <s v="Sheila"/>
        <s v="Robert"/>
        <s v="Dwayne"/>
        <s v="Carl"/>
        <s v="Kyle"/>
        <s v="Isaiah"/>
        <s v="Monica"/>
        <s v="Gwendolyn"/>
        <s v="Kayla"/>
        <s v="Ellen"/>
        <s v="Corey"/>
        <s v="Krystal"/>
        <s v="Shirley"/>
        <s v="Tracy"/>
        <s v="Kent"/>
        <s v="Cheryl"/>
        <s v="Gail"/>
        <s v="Dominique"/>
        <s v="Terri"/>
        <s v="Brittany"/>
        <s v="Deborah"/>
        <s v="Chelsea"/>
        <s v="Wanda"/>
        <s v="Bryce"/>
        <s v="Roger"/>
        <s v="Derek"/>
        <s v="Christy"/>
        <s v="Tonya"/>
        <s v="Vicki"/>
        <s v="Latoya"/>
        <s v="Austin"/>
        <s v="Janice"/>
        <s v="Felicia"/>
        <s v="Joe"/>
        <s v="Rhonda"/>
        <s v="Joyce"/>
        <s v="Bryan"/>
        <s v="Scott"/>
        <s v="Jay"/>
        <s v="Sandra"/>
        <s v="Stuart"/>
        <s v="Kelsey"/>
        <s v="Julia"/>
        <s v="Bradley"/>
        <s v="Susan"/>
        <s v="Raymond"/>
        <s v="Brandy"/>
        <s v="Angel"/>
        <s v="Douglas"/>
        <s v="Doris"/>
        <s v="Carmen"/>
        <s v="Pam"/>
        <s v="Krista"/>
        <s v="Teresa"/>
        <s v="Erika"/>
        <s v="Courtney"/>
        <s v="Edward"/>
        <s v="Lindsay"/>
        <s v="Kara"/>
        <s v="Marc"/>
        <s v="Sheilla"/>
        <s v="Troy"/>
        <s v="Alexandra"/>
        <s v="Jeremy"/>
        <s v="Stacy"/>
        <s v="Becky"/>
        <s v="Calvin"/>
        <s v="Oscar"/>
        <s v="Rick"/>
        <s v="Ronnie"/>
        <s v="Cathy"/>
        <s v="Crystal"/>
        <s v="Gary"/>
        <s v="Randall"/>
        <s v="Erica"/>
        <s v="Lance"/>
        <s v="Johnny"/>
        <s v="Kathy"/>
        <s v="Ann"/>
        <s v="Phyllis"/>
        <s v="Belinda"/>
        <s v="Phillip"/>
        <s v="Katelyn"/>
        <s v="Barbara"/>
        <s v="Stanley"/>
        <s v="Tracey"/>
        <s v="Willie"/>
        <s v="Vanessa" u="1"/>
        <s v="Jared" u="1"/>
        <s v="Valeria" u="1"/>
        <s v="Penolope" u="1"/>
        <s v="Micheal" u="1"/>
        <s v="Mathew" u="1"/>
        <s v="Anthony " u="1"/>
        <s v="Arthur " u="1"/>
        <s v="Logan " u="1"/>
        <s v="Ethan " u="1"/>
        <s v="Jack " u="1"/>
        <s v="Nathaniet" u="1"/>
        <s v="John " u="1"/>
        <s v="Sebastian " u="1"/>
        <s v="Charles " u="1"/>
        <s v="Clara " u="1"/>
        <s v="Olivia " u="1"/>
        <s v="Samual" u="1"/>
        <s v="Lilyy" u="1"/>
        <s v="Antonio " u="1"/>
        <s v="Cameron " u="1"/>
        <s v="Victoria " u="1"/>
        <s v="Shelia" u="1"/>
        <s v="Jonathon" u="1"/>
        <s v="Gabrielle" u="1"/>
      </sharedItems>
    </cacheField>
    <cacheField name="Last Name" numFmtId="0">
      <sharedItems count="450">
        <s v="Brown"/>
        <s v="Smith"/>
        <s v="Johnson"/>
        <s v="Williams"/>
        <s v="jones"/>
        <s v="Davis"/>
        <s v="Garcia"/>
        <s v="Martinez"/>
        <s v="Hernandez"/>
        <s v="Lee"/>
        <s v="Gonzalez"/>
        <s v="Wilson"/>
        <s v="Anderson"/>
        <s v="Thomas"/>
        <s v="Martin"/>
        <s v="Jackson"/>
        <s v="Thompson"/>
        <s v="White"/>
        <s v="Harris"/>
        <s v="Clark"/>
        <s v=" Lewis "/>
        <s v="Robinson"/>
        <s v="Walker"/>
        <s v="Hall"/>
        <s v="Alien"/>
        <s v="Young"/>
        <s v="King"/>
        <s v="Wright"/>
        <s v="Hill"/>
        <s v="Scott"/>
        <s v="Green"/>
        <s v="Adams"/>
        <s v="Baker"/>
        <s v="Nelson"/>
        <s v="Carter"/>
        <s v="Mitchell"/>
        <s v="Perez"/>
        <s v="Turner"/>
        <s v="Phillips"/>
        <s v="Campbell"/>
        <s v="Parker"/>
        <s v="Rivera"/>
        <s v="Stewart"/>
        <s v="Sanchez"/>
        <s v="Collins"/>
        <s v="Turnner"/>
        <s v="Allen"/>
        <s v="Moore"/>
        <s v="Torres"/>
        <s v="Roberts"/>
        <s v="Rogers"/>
        <s v="Lewis"/>
        <s v="Bell"/>
        <s v="Ortiz"/>
        <s v="Ramos"/>
        <s v="Kelly"/>
        <s v="Regan"/>
        <s v="Quin"/>
        <s v="Murray"/>
        <s v="Rodriquez"/>
        <s v="Nojan"/>
        <s v="Nguyen"/>
        <s v="Chen"/>
        <s v="O'Dwyer"/>
        <s v="Loughlin"/>
        <s v="McGrath"/>
        <s v="Clancy"/>
        <s v="Treacy"/>
        <s v="Murphy"/>
        <s v="Prat"/>
        <s v="Kone"/>
        <s v="He"/>
        <s v="Sheridan"/>
        <s v="Gleeson"/>
        <s v="Ponce"/>
        <s v="Rios"/>
        <s v="Montoya"/>
        <s v="Serrano"/>
        <s v="Sweeney"/>
        <s v="Whelan"/>
        <s v="Brady"/>
        <s v="Browne"/>
        <s v="Ronney"/>
        <s v="Tang"/>
        <s v="O'Conner"/>
        <s v="Tracy"/>
        <s v="Choi"/>
        <s v="Kang"/>
        <s v="Castro"/>
        <s v="Morales"/>
        <s v="Cooper"/>
        <s v="Flores"/>
        <s v="Vargas"/>
        <s v="Chavez"/>
        <s v="Herrera"/>
        <s v="Croxx"/>
        <s v="Howard"/>
        <s v="Ward"/>
        <s v="Peterson"/>
        <s v="Gray"/>
        <s v="Ramirez"/>
        <s v="James"/>
        <s v="Watson"/>
        <s v="Brooks"/>
        <s v="Watt"/>
        <s v="Jamse"/>
        <s v="Castilio"/>
        <s v="Walsh"/>
        <s v="Ryan"/>
        <s v="Bryan"/>
        <s v="McCarthy"/>
        <s v="O'Leary"/>
        <s v="Kim"/>
        <s v="Latif"/>
        <s v="Long"/>
        <s v="Perry"/>
        <s v="Fang"/>
        <s v="Bryant"/>
        <s v="Wood"/>
        <s v="Gonzales"/>
        <s v="Zhang"/>
        <s v="Li"/>
        <s v="Lynch"/>
        <s v="Russel"/>
        <s v="Mason"/>
        <s v="Espinoza"/>
        <s v="Soto"/>
        <s v="Evans"/>
        <s v="Gao"/>
        <s v="Miller"/>
        <s v="Fredson"/>
        <s v="Adama"/>
        <s v="Foster"/>
        <s v="Khalifa "/>
        <s v="Tapia"/>
        <s v="Kennedy"/>
        <s v="Hogan"/>
        <s v="Sanders"/>
        <s v="Ross"/>
        <s v="Powell"/>
        <s v="Lang"/>
        <s v="Petterson"/>
        <s v="Griffin"/>
        <s v="Price"/>
        <s v="Sun"/>
        <s v="Rodriguez"/>
        <s v="Lopez"/>
        <s v="Bennet"/>
        <s v="Jenkins"/>
        <s v="Wand"/>
        <s v="Dixon"/>
        <s v="Lin"/>
        <s v="Osei"/>
        <s v="Pinto"/>
        <s v="Bailey"/>
        <s v="Nicolas"/>
        <s v="Joaquin"/>
        <s v="Wang"/>
        <s v="O'Connel"/>
        <s v="Black"/>
        <s v="Mahoney"/>
        <s v="Cole"/>
        <s v="Reed"/>
        <s v="Edward"/>
        <s v="Braxx"/>
        <s v="Hughes"/>
        <s v="Nin"/>
        <s v="Simmons"/>
        <s v="Myers"/>
        <s v="Prince"/>
        <s v="Yadira"/>
        <s v="Zulema"/>
        <s v="Veronica"/>
        <s v="Ruiz"/>
        <s v="Casey"/>
        <s v="Quinn"/>
        <s v="Fuller"/>
        <s v="Lara"/>
        <s v="Park"/>
        <s v="Cox"/>
        <s v="Gomez"/>
        <s v="Hamilton"/>
        <s v="Willis"/>
        <s v="Delgado"/>
        <s v="Moreno"/>
        <s v="Zuniga"/>
        <s v="Strickland"/>
        <s v="Mccall"/>
        <s v="Rhodes"/>
        <s v="Crosby"/>
        <s v="Blake"/>
        <s v="Wilkerson"/>
        <s v="Newman"/>
        <s v="Henry"/>
        <s v="Mercado"/>
        <s v="Stevenson"/>
        <s v="Ingram"/>
        <s v="Hancock"/>
        <s v="Craig"/>
        <s v="Livingston"/>
        <s v="Walters"/>
        <s v="Shaffer"/>
        <s v="Edwards"/>
        <s v="Hansen"/>
        <s v="Cook"/>
        <s v="Calderon"/>
        <s v="Mills"/>
        <s v="Kidd"/>
        <s v="Taylor"/>
        <s v="Barry"/>
        <s v="Shepherd"/>
        <s v="Woods"/>
        <s v="Hart"/>
        <s v="Hester"/>
        <s v="Pope"/>
        <s v="Robbins"/>
        <s v="Mckinney"/>
        <s v="Knox"/>
        <s v="Hensley"/>
        <s v="Richardson"/>
        <s v="Mosley"/>
        <s v="Spencer"/>
        <s v="Davies"/>
        <s v="George"/>
        <s v="Frazier"/>
        <s v="Wong"/>
        <s v="Waller"/>
        <s v="Maynard"/>
        <s v="Bishop"/>
        <s v="Miles"/>
        <s v="Leblanc"/>
        <s v="Harrison"/>
        <s v="Boyd"/>
        <s v="Pace"/>
        <s v="Arnold"/>
        <s v="Benjamin"/>
        <s v="Becker"/>
        <s v="Bradley"/>
        <s v="Herring"/>
        <s v="Hoffman"/>
        <s v="Anthony"/>
        <s v="Dalton"/>
        <s v="Malone"/>
        <s v="Abbott"/>
        <s v="Diaz"/>
        <s v="Spears"/>
        <s v="Joseph"/>
        <s v="House"/>
        <s v="Acosta"/>
        <s v="Garrison"/>
        <s v="Gillespie"/>
        <s v="Brewer"/>
        <s v="Nicholson"/>
        <s v="Cunningham"/>
        <s v="Sullivan"/>
        <s v="Pollard"/>
        <s v="Olson"/>
        <s v="Bates"/>
        <s v="Whitaker"/>
        <s v="Gilbert"/>
        <s v="Gould"/>
        <s v="Mcguire"/>
        <s v="Reyes"/>
        <s v="Newton"/>
        <s v="Hubbard"/>
        <s v="Le"/>
        <s v="Banks"/>
        <s v="Buck"/>
        <s v="Cantrell"/>
        <s v="Griffith"/>
        <s v="Burton"/>
        <s v="Clay"/>
        <s v="Rose"/>
        <s v="Reynolds"/>
        <s v="Butler"/>
        <s v="Moran"/>
        <s v="Miranda"/>
        <s v="Whitehead"/>
        <s v="Dunlap"/>
        <s v="Chandler"/>
        <s v="Mendez"/>
        <s v="Richard"/>
        <s v="Chambers"/>
        <s v="Webster"/>
        <s v="Barrett"/>
        <s v="Tran"/>
        <s v="Landry"/>
        <s v="Flynn"/>
        <s v="Trujillo"/>
        <s v="Mendoza"/>
        <s v="Reid"/>
        <s v="Fisher"/>
        <s v="Ashley"/>
        <s v="Duran"/>
        <s v="Rosales"/>
        <s v="Atkinson"/>
        <s v="Mclaughlin"/>
        <s v="Michael"/>
        <s v="Robles"/>
        <s v="Morrison"/>
        <s v="Bautista"/>
        <s v="Hicks"/>
        <s v="Osborne"/>
        <s v="Francis"/>
        <s v="Hanson"/>
        <s v="Rice"/>
        <s v="Cruz"/>
        <s v="Chang"/>
        <s v="Schultz"/>
        <s v="Klein"/>
        <s v="Lawson"/>
        <s v="Chapman"/>
        <s v="Pacheco"/>
        <s v="Copeland"/>
        <s v="Payne"/>
        <s v="Warren"/>
        <s v="Wilkins"/>
        <s v="Dennis"/>
        <s v="Jarvis"/>
        <s v="Jimenez"/>
        <s v="Schmidt"/>
        <s v="Hahn"/>
        <s v="Hull"/>
        <s v="Elliott"/>
        <s v="Cantu"/>
        <s v="Carr"/>
        <s v="Hinton"/>
        <s v="Berry"/>
        <s v="Bowers"/>
        <s v="Pena"/>
        <s v="Henderson"/>
        <s v="Farley"/>
        <s v="Suarez"/>
        <s v="Hale"/>
        <s v="Clarke"/>
        <s v="Fernandez"/>
        <s v="Grimes"/>
        <s v="Cohen"/>
        <s v="Ramsey"/>
        <s v="Byrd"/>
        <s v="Marquez"/>
        <s v="Dominguez"/>
        <s v="Coleman"/>
        <s v="Carlson"/>
        <s v="Stuart"/>
        <s v="Todd"/>
        <s v="Decker"/>
        <s v="Webb"/>
        <s v="Adkins"/>
        <s v="Stone"/>
        <s v="Beck"/>
        <s v="Lucas"/>
        <s v="Chung"/>
        <s v="Terry"/>
        <s v="Franklin"/>
        <s v="Gutierrez"/>
        <s v="Fletcher"/>
        <s v="Mcdaniel"/>
        <s v="Cisneros"/>
        <s v="May"/>
        <s v="Vasquez"/>
        <s v="Alvarado"/>
        <s v="Wells"/>
        <s v="Ferguson"/>
        <s v="Petty"/>
        <s v="Keller"/>
        <s v="Graham"/>
        <s v="Acevedo"/>
        <s v="Mcbride"/>
        <s v="Owens"/>
        <s v="Orozco"/>
        <s v="Harmon"/>
        <s v="Figueroa"/>
        <s v="Hunt"/>
        <s v="Farrell"/>
        <s v="Roth"/>
        <s v="Juarez"/>
        <s v="Logan"/>
        <s v="Guzman"/>
        <s v="Norris"/>
        <s v="Archer"/>
        <s v="Lane"/>
        <s v="Madden"/>
        <s v="Manning"/>
        <s v="Russell"/>
        <s v="Blackwell"/>
        <s v="Blackburn"/>
        <s v="Reilly"/>
        <s v="Campos"/>
        <s v="Kirby"/>
        <s v="Spence"/>
        <s v="Parrish"/>
        <s v="Middleton"/>
        <s v="Yang"/>
        <s v="Briggs"/>
        <s v="Sosa"/>
        <s v="Douglas"/>
        <s v="Mann"/>
        <s v="Andrews"/>
        <s v="Porter"/>
        <s v="Sanford"/>
        <s v="Armstrong"/>
        <s v="Bonilla"/>
        <s v="Cowan"/>
        <s v="Summers"/>
        <s v="Washington"/>
        <s v="Stanley"/>
        <s v="Heath"/>
        <s v="Jordan"/>
        <s v="Patterson"/>
        <s v="Medina"/>
        <s v="Ford"/>
        <s v="Thornton"/>
        <s v="Pitts"/>
        <s v="Fields"/>
        <s v="Henson"/>
        <s v="Chaney"/>
        <s v="Parsons"/>
        <s v="Oconnor"/>
        <s v="Roman"/>
        <s v="Bean"/>
        <s v="Page"/>
        <s v="Vega"/>
        <s v="Schneider"/>
        <s v="Goodman"/>
        <s v="Beasley"/>
        <s v="Day"/>
        <s v="Morgan"/>
        <s v="Munoz"/>
        <s v="Vaughan"/>
        <s v="Dillon"/>
        <s v="Levine"/>
        <s v="Meyer"/>
        <s v="Burns"/>
        <s v="Ellis"/>
        <s v="Oneill"/>
        <s v="Galvan"/>
        <s v="Hutchinson"/>
        <s v="Santos"/>
        <s v="Chan"/>
        <s v="Blankenship"/>
        <s v="Cross"/>
        <s v="Dougherty"/>
        <s v="Costa"/>
        <s v="Odonnell"/>
        <s v="Grant"/>
        <s v="Walls"/>
        <s v="Cooke"/>
        <s v="Cain" u="1"/>
        <s v="Valencia" u="1"/>
      </sharedItems>
    </cacheField>
    <cacheField name="Age" numFmtId="0">
      <sharedItems containsSemiMixedTypes="0" containsString="0" containsNumber="1" containsInteger="1" minValue="18" maxValue="34"/>
    </cacheField>
    <cacheField name="Gender" numFmtId="0">
      <sharedItems containsBlank="1" count="7">
        <s v="Female"/>
        <s v="Male"/>
        <s v="Other"/>
        <m u="1"/>
        <s v="Mle" u="1"/>
        <s v="Femlee" u="1"/>
        <s v="O" u="1"/>
      </sharedItems>
    </cacheField>
    <cacheField name="Profession" numFmtId="0">
      <sharedItems/>
    </cacheField>
    <cacheField name="Income" numFmtId="0">
      <sharedItems containsSemiMixedTypes="0" containsString="0" containsNumber="1" containsInteger="1" minValue="45" maxValue="199727"/>
    </cacheField>
    <cacheField name="Property Own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k Lopez" refreshedDate="45595.366381828702" createdVersion="8" refreshedVersion="8" minRefreshableVersion="3" recordCount="981" xr:uid="{4B3926EB-6C3A-4851-B3AD-71EE3ABF58E4}">
  <cacheSource type="worksheet">
    <worksheetSource ref="A1:N981" sheet="gaming_health_data"/>
  </cacheSource>
  <cacheFields count="14">
    <cacheField name="UserID" numFmtId="0">
      <sharedItems containsSemiMixedTypes="0" containsString="0" containsNumber="1" containsInteger="1" minValue="10001" maxValue="11000"/>
    </cacheField>
    <cacheField name="Gaming Devices" numFmtId="0">
      <sharedItems/>
    </cacheField>
    <cacheField name="Video Game Genre" numFmtId="0">
      <sharedItems containsBlank="1" count="11">
        <s v="MMORPG"/>
        <s v="Strategy"/>
        <s v="Racing"/>
        <s v="Horror"/>
        <s v="Survival"/>
        <s v="Sports"/>
        <s v="FPS"/>
        <s v="RPG"/>
        <s v="Fighting"/>
        <s v="MOBA"/>
        <m/>
      </sharedItems>
    </cacheField>
    <cacheField name="Gaming Motivation" numFmtId="0">
      <sharedItems/>
    </cacheField>
    <cacheField name="Hours Played Daily" numFmtId="0">
      <sharedItems containsSemiMixedTypes="0" containsString="0" containsNumber="1" containsInteger="1" minValue="1" maxValue="11"/>
    </cacheField>
    <cacheField name="Monthly Purchases on Video Games" numFmtId="164">
      <sharedItems containsSemiMixedTypes="0" containsString="0" containsNumber="1" containsInteger="1" minValue="15" maxValue="997"/>
    </cacheField>
    <cacheField name="Hours Sleep Daily" numFmtId="0">
      <sharedItems containsSemiMixedTypes="0" containsString="0" containsNumber="1" containsInteger="1" minValue="4" maxValue="11"/>
    </cacheField>
    <cacheField name="Physical Activity" numFmtId="0">
      <sharedItems/>
    </cacheField>
    <cacheField name="Mental Wellness Score" numFmtId="0">
      <sharedItems containsSemiMixedTypes="0" containsString="0" containsNumber="1" containsInteger="1" minValue="1" maxValue="645"/>
    </cacheField>
    <cacheField name="Importance Score" numFmtId="0">
      <sharedItems containsSemiMixedTypes="0" containsString="0" containsNumber="1" containsInteger="1" minValue="1" maxValue="137"/>
    </cacheField>
    <cacheField name="ProductivityLoss" numFmtId="0">
      <sharedItems containsSemiMixedTypes="0" containsString="0" containsNumber="1" containsInteger="1" minValue="1" maxValue="199"/>
    </cacheField>
    <cacheField name="Satisfaction" numFmtId="0">
      <sharedItems containsSemiMixedTypes="0" containsString="0" containsNumber="1" containsInteger="1" minValue="1" maxValue="556"/>
    </cacheField>
    <cacheField name="Self Control" numFmtId="0">
      <sharedItems containsSemiMixedTypes="0" containsString="0" containsNumber="1" containsInteger="1" minValue="1" maxValue="99"/>
    </cacheField>
    <cacheField name="Addiction Level" numFmtId="0">
      <sharedItems containsSemiMixedTypes="0" containsString="0" containsNumber="1" containsInteger="1" minValue="0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n v="10001"/>
    <x v="0"/>
    <x v="0"/>
    <n v="28"/>
    <x v="0"/>
    <s v="Manager"/>
    <n v="144351"/>
    <s v="No"/>
  </r>
  <r>
    <n v="10002"/>
    <x v="1"/>
    <x v="1"/>
    <n v="33"/>
    <x v="1"/>
    <s v="Lawyer"/>
    <n v="175292"/>
    <s v="Yes"/>
  </r>
  <r>
    <n v="10003"/>
    <x v="2"/>
    <x v="2"/>
    <n v="26"/>
    <x v="0"/>
    <s v="Other"/>
    <n v="16762"/>
    <s v="Yes"/>
  </r>
  <r>
    <n v="10004"/>
    <x v="3"/>
    <x v="3"/>
    <n v="22"/>
    <x v="2"/>
    <s v="Developer"/>
    <n v="189424"/>
    <s v="No"/>
  </r>
  <r>
    <n v="10005"/>
    <x v="4"/>
    <x v="4"/>
    <n v="24"/>
    <x v="0"/>
    <s v="Developer"/>
    <n v="1310"/>
    <s v="Yes"/>
  </r>
  <r>
    <n v="10007"/>
    <x v="5"/>
    <x v="5"/>
    <n v="24"/>
    <x v="0"/>
    <s v="Lawyer"/>
    <n v="77275"/>
    <s v="No"/>
  </r>
  <r>
    <n v="10008"/>
    <x v="6"/>
    <x v="6"/>
    <n v="30"/>
    <x v="1"/>
    <s v="Lawyer"/>
    <n v="154140"/>
    <s v="No"/>
  </r>
  <r>
    <n v="10009"/>
    <x v="7"/>
    <x v="7"/>
    <n v="26"/>
    <x v="0"/>
    <s v="Student"/>
    <n v="124016"/>
    <s v="No"/>
  </r>
  <r>
    <n v="10011"/>
    <x v="8"/>
    <x v="8"/>
    <n v="31"/>
    <x v="0"/>
    <s v="Doctor"/>
    <n v="109035"/>
    <s v="Yes"/>
  </r>
  <r>
    <n v="10012"/>
    <x v="9"/>
    <x v="9"/>
    <n v="20"/>
    <x v="2"/>
    <s v="Other"/>
    <n v="195264"/>
    <s v="Yes"/>
  </r>
  <r>
    <n v="10013"/>
    <x v="10"/>
    <x v="10"/>
    <n v="32"/>
    <x v="0"/>
    <s v="Writer"/>
    <n v="81636"/>
    <s v="No"/>
  </r>
  <r>
    <n v="10015"/>
    <x v="11"/>
    <x v="11"/>
    <n v="31"/>
    <x v="0"/>
    <s v="Student"/>
    <n v="17774"/>
    <s v="No"/>
  </r>
  <r>
    <n v="10016"/>
    <x v="12"/>
    <x v="12"/>
    <n v="19"/>
    <x v="1"/>
    <s v="Other"/>
    <n v="132625"/>
    <s v="No"/>
  </r>
  <r>
    <n v="10017"/>
    <x v="13"/>
    <x v="13"/>
    <n v="31"/>
    <x v="0"/>
    <s v="Developer"/>
    <n v="170467"/>
    <s v="No"/>
  </r>
  <r>
    <n v="10019"/>
    <x v="14"/>
    <x v="14"/>
    <n v="20"/>
    <x v="0"/>
    <s v="Artist"/>
    <n v="126644"/>
    <s v="No"/>
  </r>
  <r>
    <n v="10020"/>
    <x v="15"/>
    <x v="15"/>
    <n v="21"/>
    <x v="1"/>
    <s v="Developer"/>
    <n v="184963"/>
    <s v="No"/>
  </r>
  <r>
    <n v="10021"/>
    <x v="16"/>
    <x v="16"/>
    <n v="31"/>
    <x v="0"/>
    <s v="Other"/>
    <n v="40431"/>
    <s v="No"/>
  </r>
  <r>
    <n v="10022"/>
    <x v="17"/>
    <x v="17"/>
    <n v="29"/>
    <x v="1"/>
    <s v="Student"/>
    <n v="61399"/>
    <s v="No"/>
  </r>
  <r>
    <n v="10023"/>
    <x v="18"/>
    <x v="1"/>
    <n v="26"/>
    <x v="0"/>
    <s v="Nurse"/>
    <n v="50425"/>
    <s v="No"/>
  </r>
  <r>
    <n v="10024"/>
    <x v="19"/>
    <x v="18"/>
    <n v="22"/>
    <x v="0"/>
    <s v="Nurse"/>
    <n v="136631"/>
    <s v="Yes"/>
  </r>
  <r>
    <n v="10025"/>
    <x v="20"/>
    <x v="19"/>
    <n v="34"/>
    <x v="1"/>
    <s v="Nurse"/>
    <n v="83529"/>
    <s v="Yes"/>
  </r>
  <r>
    <n v="10026"/>
    <x v="21"/>
    <x v="20"/>
    <n v="25"/>
    <x v="2"/>
    <s v="Artist"/>
    <n v="125554"/>
    <s v="No"/>
  </r>
  <r>
    <n v="10027"/>
    <x v="22"/>
    <x v="21"/>
    <n v="26"/>
    <x v="2"/>
    <s v="Doctor"/>
    <n v="146328"/>
    <s v="No"/>
  </r>
  <r>
    <n v="10028"/>
    <x v="23"/>
    <x v="22"/>
    <n v="21"/>
    <x v="0"/>
    <s v="Manager"/>
    <n v="7191"/>
    <s v="No"/>
  </r>
  <r>
    <n v="10029"/>
    <x v="24"/>
    <x v="23"/>
    <n v="24"/>
    <x v="2"/>
    <s v="Designer"/>
    <n v="68992"/>
    <s v="Yes"/>
  </r>
  <r>
    <n v="10030"/>
    <x v="25"/>
    <x v="24"/>
    <n v="26"/>
    <x v="2"/>
    <s v="Artist"/>
    <n v="115067"/>
    <s v="Yes"/>
  </r>
  <r>
    <n v="10031"/>
    <x v="26"/>
    <x v="25"/>
    <n v="18"/>
    <x v="1"/>
    <s v="Designer"/>
    <n v="19973"/>
    <s v="Yes"/>
  </r>
  <r>
    <n v="10032"/>
    <x v="27"/>
    <x v="26"/>
    <n v="22"/>
    <x v="0"/>
    <s v="Manager"/>
    <n v="172889"/>
    <s v="No"/>
  </r>
  <r>
    <n v="10033"/>
    <x v="28"/>
    <x v="27"/>
    <n v="26"/>
    <x v="1"/>
    <s v="Teacher"/>
    <n v="115495"/>
    <s v="No"/>
  </r>
  <r>
    <n v="10034"/>
    <x v="29"/>
    <x v="28"/>
    <n v="33"/>
    <x v="0"/>
    <s v="Doctor"/>
    <n v="76966"/>
    <s v="Yes"/>
  </r>
  <r>
    <n v="10035"/>
    <x v="30"/>
    <x v="29"/>
    <n v="25"/>
    <x v="1"/>
    <s v="Student"/>
    <n v="115652"/>
    <s v="No"/>
  </r>
  <r>
    <n v="10036"/>
    <x v="31"/>
    <x v="30"/>
    <n v="19"/>
    <x v="0"/>
    <s v="Designer"/>
    <n v="62680"/>
    <s v="Yes"/>
  </r>
  <r>
    <n v="10037"/>
    <x v="32"/>
    <x v="31"/>
    <n v="21"/>
    <x v="1"/>
    <s v="Doctor"/>
    <n v="164214"/>
    <s v="Yes"/>
  </r>
  <r>
    <n v="10038"/>
    <x v="33"/>
    <x v="32"/>
    <n v="30"/>
    <x v="0"/>
    <s v="Doctor"/>
    <n v="58932"/>
    <s v="Yes"/>
  </r>
  <r>
    <n v="10039"/>
    <x v="34"/>
    <x v="10"/>
    <n v="26"/>
    <x v="1"/>
    <s v="Writer"/>
    <n v="191959"/>
    <s v="No"/>
  </r>
  <r>
    <n v="10040"/>
    <x v="35"/>
    <x v="33"/>
    <n v="30"/>
    <x v="0"/>
    <s v="Writer"/>
    <n v="62250"/>
    <s v="Yes"/>
  </r>
  <r>
    <n v="10041"/>
    <x v="36"/>
    <x v="34"/>
    <n v="31"/>
    <x v="1"/>
    <s v="Student"/>
    <n v="154363"/>
    <s v="No"/>
  </r>
  <r>
    <n v="10042"/>
    <x v="37"/>
    <x v="35"/>
    <n v="31"/>
    <x v="0"/>
    <s v="Designer"/>
    <n v="153250"/>
    <s v="Yes"/>
  </r>
  <r>
    <n v="10043"/>
    <x v="38"/>
    <x v="36"/>
    <n v="32"/>
    <x v="1"/>
    <s v="Writer"/>
    <n v="75493"/>
    <s v="Yes"/>
  </r>
  <r>
    <n v="10044"/>
    <x v="39"/>
    <x v="21"/>
    <n v="28"/>
    <x v="0"/>
    <s v="Lawyer"/>
    <n v="189354"/>
    <s v="No"/>
  </r>
  <r>
    <n v="10045"/>
    <x v="40"/>
    <x v="37"/>
    <n v="30"/>
    <x v="2"/>
    <s v="Artist"/>
    <n v="136757"/>
    <s v="No"/>
  </r>
  <r>
    <n v="10046"/>
    <x v="41"/>
    <x v="38"/>
    <n v="23"/>
    <x v="1"/>
    <s v="Other"/>
    <n v="34001"/>
    <s v="Yes"/>
  </r>
  <r>
    <n v="10047"/>
    <x v="42"/>
    <x v="39"/>
    <n v="33"/>
    <x v="1"/>
    <s v="Engineer"/>
    <n v="107076"/>
    <s v="No"/>
  </r>
  <r>
    <n v="10048"/>
    <x v="43"/>
    <x v="40"/>
    <n v="31"/>
    <x v="2"/>
    <s v="Designer"/>
    <n v="128668"/>
    <s v="Yes"/>
  </r>
  <r>
    <n v="10049"/>
    <x v="42"/>
    <x v="41"/>
    <n v="31"/>
    <x v="1"/>
    <s v="Lawyer"/>
    <n v="133917"/>
    <s v="No"/>
  </r>
  <r>
    <n v="10050"/>
    <x v="44"/>
    <x v="42"/>
    <n v="32"/>
    <x v="0"/>
    <s v="Doctor"/>
    <n v="91247"/>
    <s v="Yes"/>
  </r>
  <r>
    <n v="10051"/>
    <x v="45"/>
    <x v="43"/>
    <n v="29"/>
    <x v="2"/>
    <s v="Student"/>
    <n v="102298"/>
    <s v="No"/>
  </r>
  <r>
    <n v="10052"/>
    <x v="46"/>
    <x v="44"/>
    <n v="25"/>
    <x v="2"/>
    <s v="Manager"/>
    <n v="105631"/>
    <s v="No"/>
  </r>
  <r>
    <n v="10053"/>
    <x v="47"/>
    <x v="41"/>
    <n v="27"/>
    <x v="0"/>
    <s v="Doctor"/>
    <n v="95145"/>
    <s v="Yes"/>
  </r>
  <r>
    <n v="10054"/>
    <x v="32"/>
    <x v="25"/>
    <n v="25"/>
    <x v="2"/>
    <s v="Developer"/>
    <n v="164950"/>
    <s v="No"/>
  </r>
  <r>
    <n v="10055"/>
    <x v="48"/>
    <x v="45"/>
    <n v="34"/>
    <x v="2"/>
    <s v="Designer"/>
    <n v="190691"/>
    <s v="No"/>
  </r>
  <r>
    <n v="10056"/>
    <x v="49"/>
    <x v="23"/>
    <n v="29"/>
    <x v="2"/>
    <s v="Nurse"/>
    <n v="70019"/>
    <s v="Yes"/>
  </r>
  <r>
    <n v="10057"/>
    <x v="37"/>
    <x v="7"/>
    <n v="34"/>
    <x v="0"/>
    <s v="Designer"/>
    <n v="46266"/>
    <s v="No"/>
  </r>
  <r>
    <n v="10058"/>
    <x v="50"/>
    <x v="19"/>
    <n v="34"/>
    <x v="0"/>
    <s v="Designer"/>
    <n v="58279"/>
    <s v="Yes"/>
  </r>
  <r>
    <n v="10059"/>
    <x v="51"/>
    <x v="26"/>
    <n v="34"/>
    <x v="1"/>
    <s v="Writer"/>
    <n v="179104"/>
    <s v="No"/>
  </r>
  <r>
    <n v="10060"/>
    <x v="52"/>
    <x v="46"/>
    <n v="31"/>
    <x v="2"/>
    <s v="Other"/>
    <n v="72728"/>
    <s v="Yes"/>
  </r>
  <r>
    <n v="10061"/>
    <x v="53"/>
    <x v="29"/>
    <n v="21"/>
    <x v="1"/>
    <s v="Teacher"/>
    <n v="57651"/>
    <s v="No"/>
  </r>
  <r>
    <n v="10062"/>
    <x v="54"/>
    <x v="2"/>
    <n v="25"/>
    <x v="0"/>
    <s v="Nurse"/>
    <n v="187187"/>
    <s v="No"/>
  </r>
  <r>
    <n v="10063"/>
    <x v="55"/>
    <x v="39"/>
    <n v="34"/>
    <x v="1"/>
    <s v="Doctor"/>
    <n v="147992"/>
    <s v="Yes"/>
  </r>
  <r>
    <n v="10064"/>
    <x v="56"/>
    <x v="18"/>
    <n v="32"/>
    <x v="0"/>
    <s v="Teacher"/>
    <n v="145970"/>
    <s v="Yes"/>
  </r>
  <r>
    <n v="10065"/>
    <x v="57"/>
    <x v="5"/>
    <n v="22"/>
    <x v="2"/>
    <s v="Teacher"/>
    <n v="187288"/>
    <s v="Yes"/>
  </r>
  <r>
    <n v="10066"/>
    <x v="58"/>
    <x v="30"/>
    <n v="27"/>
    <x v="0"/>
    <s v="Manager"/>
    <n v="170303"/>
    <s v="No"/>
  </r>
  <r>
    <n v="10067"/>
    <x v="59"/>
    <x v="32"/>
    <n v="31"/>
    <x v="1"/>
    <s v="Designer"/>
    <n v="180067"/>
    <s v="Yes"/>
  </r>
  <r>
    <n v="10068"/>
    <x v="13"/>
    <x v="33"/>
    <n v="27"/>
    <x v="0"/>
    <s v="Designer"/>
    <n v="15700"/>
    <s v="No"/>
  </r>
  <r>
    <n v="10069"/>
    <x v="60"/>
    <x v="1"/>
    <n v="20"/>
    <x v="1"/>
    <s v="Teacher"/>
    <n v="85614"/>
    <s v="No"/>
  </r>
  <r>
    <n v="10070"/>
    <x v="8"/>
    <x v="30"/>
    <n v="30"/>
    <x v="0"/>
    <s v="Engineer"/>
    <n v="89200"/>
    <s v="Yes"/>
  </r>
  <r>
    <n v="10071"/>
    <x v="61"/>
    <x v="47"/>
    <n v="20"/>
    <x v="1"/>
    <s v="Engineer"/>
    <n v="32396"/>
    <s v="Yes"/>
  </r>
  <r>
    <n v="10072"/>
    <x v="62"/>
    <x v="0"/>
    <n v="31"/>
    <x v="0"/>
    <s v="Artist"/>
    <n v="146861"/>
    <s v="Yes"/>
  </r>
  <r>
    <n v="10073"/>
    <x v="63"/>
    <x v="12"/>
    <n v="32"/>
    <x v="1"/>
    <s v="Designer"/>
    <n v="66177"/>
    <s v="Yes"/>
  </r>
  <r>
    <n v="10074"/>
    <x v="21"/>
    <x v="9"/>
    <n v="28"/>
    <x v="0"/>
    <s v="Other"/>
    <n v="130042"/>
    <s v="Yes"/>
  </r>
  <r>
    <n v="10075"/>
    <x v="64"/>
    <x v="16"/>
    <n v="18"/>
    <x v="1"/>
    <s v="Student"/>
    <n v="177524"/>
    <s v="Yes"/>
  </r>
  <r>
    <n v="10076"/>
    <x v="65"/>
    <x v="14"/>
    <n v="22"/>
    <x v="1"/>
    <s v="Student"/>
    <n v="22878"/>
    <s v="No"/>
  </r>
  <r>
    <n v="10077"/>
    <x v="66"/>
    <x v="34"/>
    <n v="28"/>
    <x v="0"/>
    <s v="Teacher"/>
    <n v="52134"/>
    <s v="Yes"/>
  </r>
  <r>
    <n v="10078"/>
    <x v="67"/>
    <x v="36"/>
    <n v="26"/>
    <x v="1"/>
    <s v="Doctor"/>
    <n v="115509"/>
    <s v="Yes"/>
  </r>
  <r>
    <n v="10079"/>
    <x v="68"/>
    <x v="22"/>
    <n v="19"/>
    <x v="0"/>
    <s v="Student"/>
    <n v="132612"/>
    <s v="No"/>
  </r>
  <r>
    <n v="10080"/>
    <x v="69"/>
    <x v="27"/>
    <n v="23"/>
    <x v="1"/>
    <s v="Teacher"/>
    <n v="72232"/>
    <s v="Yes"/>
  </r>
  <r>
    <n v="10081"/>
    <x v="70"/>
    <x v="35"/>
    <n v="26"/>
    <x v="0"/>
    <s v="Teacher"/>
    <n v="105964"/>
    <s v="No"/>
  </r>
  <r>
    <n v="10082"/>
    <x v="71"/>
    <x v="38"/>
    <n v="20"/>
    <x v="1"/>
    <s v="Lawyer"/>
    <n v="25737"/>
    <s v="Yes"/>
  </r>
  <r>
    <n v="10083"/>
    <x v="72"/>
    <x v="26"/>
    <n v="22"/>
    <x v="0"/>
    <s v="Artist"/>
    <n v="176245"/>
    <s v="Yes"/>
  </r>
  <r>
    <n v="10084"/>
    <x v="73"/>
    <x v="41"/>
    <n v="25"/>
    <x v="0"/>
    <s v="Writer"/>
    <n v="7945"/>
    <s v="No"/>
  </r>
  <r>
    <n v="10085"/>
    <x v="74"/>
    <x v="31"/>
    <n v="24"/>
    <x v="0"/>
    <s v="Developer"/>
    <n v="42144"/>
    <s v="No"/>
  </r>
  <r>
    <n v="10086"/>
    <x v="67"/>
    <x v="42"/>
    <n v="31"/>
    <x v="1"/>
    <s v="Artist"/>
    <n v="152315"/>
    <s v="Yes"/>
  </r>
  <r>
    <n v="10087"/>
    <x v="75"/>
    <x v="48"/>
    <n v="34"/>
    <x v="1"/>
    <s v="Lawyer"/>
    <n v="145656"/>
    <s v="Yes"/>
  </r>
  <r>
    <n v="10088"/>
    <x v="76"/>
    <x v="17"/>
    <n v="21"/>
    <x v="1"/>
    <s v="Lawyer"/>
    <n v="169987"/>
    <s v="Yes"/>
  </r>
  <r>
    <n v="10089"/>
    <x v="77"/>
    <x v="43"/>
    <n v="25"/>
    <x v="0"/>
    <s v="Designer"/>
    <n v="91691"/>
    <s v="Yes"/>
  </r>
  <r>
    <n v="10090"/>
    <x v="78"/>
    <x v="23"/>
    <n v="21"/>
    <x v="2"/>
    <s v="Designer"/>
    <n v="168469"/>
    <s v="Yes"/>
  </r>
  <r>
    <n v="10092"/>
    <x v="79"/>
    <x v="25"/>
    <n v="33"/>
    <x v="1"/>
    <s v="Student"/>
    <n v="52542"/>
    <s v="No"/>
  </r>
  <r>
    <n v="10093"/>
    <x v="80"/>
    <x v="35"/>
    <n v="28"/>
    <x v="0"/>
    <s v="Other"/>
    <n v="52990"/>
    <s v="No"/>
  </r>
  <r>
    <n v="10094"/>
    <x v="81"/>
    <x v="49"/>
    <n v="19"/>
    <x v="1"/>
    <s v="Nurse"/>
    <n v="121365"/>
    <s v="No"/>
  </r>
  <r>
    <n v="10095"/>
    <x v="82"/>
    <x v="32"/>
    <n v="28"/>
    <x v="0"/>
    <s v="Student"/>
    <n v="118186"/>
    <s v="Yes"/>
  </r>
  <r>
    <n v="10096"/>
    <x v="83"/>
    <x v="18"/>
    <n v="24"/>
    <x v="1"/>
    <s v="Designer"/>
    <n v="139907"/>
    <s v="Yes"/>
  </r>
  <r>
    <n v="10097"/>
    <x v="84"/>
    <x v="7"/>
    <n v="21"/>
    <x v="2"/>
    <s v="Student"/>
    <n v="52782"/>
    <s v="No"/>
  </r>
  <r>
    <n v="10098"/>
    <x v="79"/>
    <x v="25"/>
    <n v="29"/>
    <x v="1"/>
    <s v="Lawyer"/>
    <n v="47820"/>
    <s v="No"/>
  </r>
  <r>
    <n v="10099"/>
    <x v="80"/>
    <x v="35"/>
    <n v="22"/>
    <x v="0"/>
    <s v="Designer"/>
    <n v="16684"/>
    <s v="Yes"/>
  </r>
  <r>
    <n v="10100"/>
    <x v="85"/>
    <x v="50"/>
    <n v="25"/>
    <x v="1"/>
    <s v="Artist"/>
    <n v="116643"/>
    <s v="No"/>
  </r>
  <r>
    <n v="10101"/>
    <x v="83"/>
    <x v="51"/>
    <n v="33"/>
    <x v="1"/>
    <s v="Designer"/>
    <n v="188647"/>
    <s v="Yes"/>
  </r>
  <r>
    <n v="10102"/>
    <x v="86"/>
    <x v="19"/>
    <n v="33"/>
    <x v="0"/>
    <s v="Manager"/>
    <n v="97873"/>
    <s v="No"/>
  </r>
  <r>
    <n v="10103"/>
    <x v="63"/>
    <x v="25"/>
    <n v="22"/>
    <x v="1"/>
    <s v="Lawyer"/>
    <n v="154302"/>
    <s v="No"/>
  </r>
  <r>
    <n v="10104"/>
    <x v="87"/>
    <x v="9"/>
    <n v="33"/>
    <x v="2"/>
    <s v="Developer"/>
    <n v="185484"/>
    <s v="Yes"/>
  </r>
  <r>
    <n v="10105"/>
    <x v="88"/>
    <x v="39"/>
    <n v="27"/>
    <x v="0"/>
    <s v="Teacher"/>
    <n v="95984"/>
    <s v="No"/>
  </r>
  <r>
    <n v="10106"/>
    <x v="89"/>
    <x v="31"/>
    <n v="34"/>
    <x v="1"/>
    <s v="Lawyer"/>
    <n v="36533"/>
    <s v="Yes"/>
  </r>
  <r>
    <n v="10107"/>
    <x v="90"/>
    <x v="7"/>
    <n v="20"/>
    <x v="0"/>
    <s v="Student"/>
    <n v="176058"/>
    <s v="No"/>
  </r>
  <r>
    <n v="10109"/>
    <x v="91"/>
    <x v="52"/>
    <n v="29"/>
    <x v="0"/>
    <s v="Other"/>
    <n v="149019"/>
    <s v="No"/>
  </r>
  <r>
    <n v="10110"/>
    <x v="92"/>
    <x v="49"/>
    <n v="28"/>
    <x v="1"/>
    <s v="Doctor"/>
    <n v="145707"/>
    <s v="Yes"/>
  </r>
  <r>
    <n v="10111"/>
    <x v="93"/>
    <x v="17"/>
    <n v="20"/>
    <x v="1"/>
    <s v="Teacher"/>
    <n v="84232"/>
    <s v="No"/>
  </r>
  <r>
    <n v="10112"/>
    <x v="45"/>
    <x v="9"/>
    <n v="18"/>
    <x v="1"/>
    <s v="Designer"/>
    <n v="193837"/>
    <s v="Yes"/>
  </r>
  <r>
    <n v="10113"/>
    <x v="37"/>
    <x v="42"/>
    <n v="27"/>
    <x v="0"/>
    <s v="Nurse"/>
    <n v="55226"/>
    <s v="Yes"/>
  </r>
  <r>
    <n v="10114"/>
    <x v="94"/>
    <x v="43"/>
    <n v="27"/>
    <x v="2"/>
    <s v="Teacher"/>
    <n v="156333"/>
    <s v="No"/>
  </r>
  <r>
    <n v="10115"/>
    <x v="95"/>
    <x v="16"/>
    <n v="33"/>
    <x v="0"/>
    <s v="Lawyer"/>
    <n v="82693"/>
    <s v="No"/>
  </r>
  <r>
    <n v="10116"/>
    <x v="69"/>
    <x v="46"/>
    <n v="20"/>
    <x v="1"/>
    <s v="Writer"/>
    <n v="150439"/>
    <s v="No"/>
  </r>
  <r>
    <n v="10117"/>
    <x v="27"/>
    <x v="33"/>
    <n v="21"/>
    <x v="0"/>
    <s v="Teacher"/>
    <n v="182081"/>
    <s v="No"/>
  </r>
  <r>
    <n v="10118"/>
    <x v="49"/>
    <x v="14"/>
    <n v="29"/>
    <x v="1"/>
    <s v="Writer"/>
    <n v="191173"/>
    <s v="Yes"/>
  </r>
  <r>
    <n v="10119"/>
    <x v="43"/>
    <x v="18"/>
    <n v="34"/>
    <x v="0"/>
    <s v="Developer"/>
    <n v="12855"/>
    <s v="No"/>
  </r>
  <r>
    <n v="10120"/>
    <x v="96"/>
    <x v="48"/>
    <n v="31"/>
    <x v="0"/>
    <s v="Artist"/>
    <n v="53759"/>
    <s v="No"/>
  </r>
  <r>
    <n v="10121"/>
    <x v="62"/>
    <x v="31"/>
    <n v="32"/>
    <x v="2"/>
    <s v="Other"/>
    <n v="39222"/>
    <s v="Yes"/>
  </r>
  <r>
    <n v="10122"/>
    <x v="17"/>
    <x v="30"/>
    <n v="28"/>
    <x v="1"/>
    <s v="Designer"/>
    <n v="157972"/>
    <s v="No"/>
  </r>
  <r>
    <n v="10123"/>
    <x v="97"/>
    <x v="27"/>
    <n v="33"/>
    <x v="0"/>
    <s v="Artist"/>
    <n v="3615"/>
    <s v="Yes"/>
  </r>
  <r>
    <n v="10124"/>
    <x v="26"/>
    <x v="10"/>
    <n v="27"/>
    <x v="1"/>
    <s v="Designer"/>
    <n v="47399"/>
    <s v="No"/>
  </r>
  <r>
    <n v="10125"/>
    <x v="14"/>
    <x v="22"/>
    <n v="30"/>
    <x v="0"/>
    <s v="Designer"/>
    <n v="164576"/>
    <s v="Yes"/>
  </r>
  <r>
    <n v="10126"/>
    <x v="53"/>
    <x v="22"/>
    <n v="19"/>
    <x v="2"/>
    <s v="Writer"/>
    <n v="10294"/>
    <s v="No"/>
  </r>
  <r>
    <n v="10127"/>
    <x v="70"/>
    <x v="38"/>
    <n v="28"/>
    <x v="0"/>
    <s v="Artist"/>
    <n v="105339"/>
    <s v="No"/>
  </r>
  <r>
    <n v="10128"/>
    <x v="28"/>
    <x v="26"/>
    <n v="18"/>
    <x v="1"/>
    <s v="Doctor"/>
    <n v="192474"/>
    <s v="Yes"/>
  </r>
  <r>
    <n v="10129"/>
    <x v="98"/>
    <x v="53"/>
    <n v="25"/>
    <x v="0"/>
    <s v="Student"/>
    <n v="64297"/>
    <s v="Yes"/>
  </r>
  <r>
    <n v="10130"/>
    <x v="51"/>
    <x v="54"/>
    <n v="26"/>
    <x v="1"/>
    <s v="Other"/>
    <n v="26323"/>
    <s v="Yes"/>
  </r>
  <r>
    <n v="10131"/>
    <x v="4"/>
    <x v="55"/>
    <n v="20"/>
    <x v="0"/>
    <s v="Teacher"/>
    <n v="98413"/>
    <s v="No"/>
  </r>
  <r>
    <n v="10132"/>
    <x v="20"/>
    <x v="56"/>
    <n v="21"/>
    <x v="1"/>
    <s v="Doctor"/>
    <n v="3462"/>
    <s v="Yes"/>
  </r>
  <r>
    <n v="10133"/>
    <x v="58"/>
    <x v="57"/>
    <n v="20"/>
    <x v="0"/>
    <s v="Student"/>
    <n v="187553"/>
    <s v="No"/>
  </r>
  <r>
    <n v="10134"/>
    <x v="99"/>
    <x v="58"/>
    <n v="30"/>
    <x v="1"/>
    <s v="Lawyer"/>
    <n v="85494"/>
    <s v="No"/>
  </r>
  <r>
    <n v="10135"/>
    <x v="100"/>
    <x v="1"/>
    <n v="26"/>
    <x v="1"/>
    <s v="Engineer"/>
    <n v="134785"/>
    <s v="Yes"/>
  </r>
  <r>
    <n v="10136"/>
    <x v="50"/>
    <x v="2"/>
    <n v="27"/>
    <x v="0"/>
    <s v="Developer"/>
    <n v="154765"/>
    <s v="Yes"/>
  </r>
  <r>
    <n v="10137"/>
    <x v="101"/>
    <x v="3"/>
    <n v="18"/>
    <x v="1"/>
    <s v="Developer"/>
    <n v="46530"/>
    <s v="Yes"/>
  </r>
  <r>
    <n v="10138"/>
    <x v="5"/>
    <x v="0"/>
    <n v="31"/>
    <x v="0"/>
    <s v="Writer"/>
    <n v="199724"/>
    <s v="No"/>
  </r>
  <r>
    <n v="10139"/>
    <x v="4"/>
    <x v="4"/>
    <n v="30"/>
    <x v="0"/>
    <s v="Teacher"/>
    <n v="36945"/>
    <s v="No"/>
  </r>
  <r>
    <n v="10140"/>
    <x v="7"/>
    <x v="6"/>
    <n v="23"/>
    <x v="0"/>
    <s v="Doctor"/>
    <n v="28054"/>
    <s v="No"/>
  </r>
  <r>
    <n v="10141"/>
    <x v="102"/>
    <x v="7"/>
    <n v="21"/>
    <x v="0"/>
    <s v="Doctor"/>
    <n v="93797"/>
    <s v="No"/>
  </r>
  <r>
    <n v="10142"/>
    <x v="8"/>
    <x v="8"/>
    <n v="33"/>
    <x v="0"/>
    <s v="Lawyer"/>
    <n v="33404"/>
    <s v="No"/>
  </r>
  <r>
    <n v="10143"/>
    <x v="12"/>
    <x v="9"/>
    <n v="29"/>
    <x v="1"/>
    <s v="Designer"/>
    <n v="112562"/>
    <s v="Yes"/>
  </r>
  <r>
    <n v="10145"/>
    <x v="15"/>
    <x v="59"/>
    <n v="28"/>
    <x v="1"/>
    <s v="Engineer"/>
    <n v="56018"/>
    <s v="No"/>
  </r>
  <r>
    <n v="10146"/>
    <x v="10"/>
    <x v="11"/>
    <n v="32"/>
    <x v="0"/>
    <s v="Designer"/>
    <n v="50746"/>
    <s v="No"/>
  </r>
  <r>
    <n v="10147"/>
    <x v="22"/>
    <x v="12"/>
    <n v="33"/>
    <x v="2"/>
    <s v="Nurse"/>
    <n v="187295"/>
    <s v="Yes"/>
  </r>
  <r>
    <n v="10148"/>
    <x v="11"/>
    <x v="13"/>
    <n v="27"/>
    <x v="2"/>
    <s v="Developer"/>
    <n v="75899"/>
    <s v="No"/>
  </r>
  <r>
    <n v="10149"/>
    <x v="103"/>
    <x v="47"/>
    <n v="22"/>
    <x v="2"/>
    <s v="Artist"/>
    <n v="96872"/>
    <s v="No"/>
  </r>
  <r>
    <n v="10150"/>
    <x v="14"/>
    <x v="14"/>
    <n v="23"/>
    <x v="0"/>
    <s v="Nurse"/>
    <n v="61917"/>
    <s v="Yes"/>
  </r>
  <r>
    <n v="10151"/>
    <x v="9"/>
    <x v="15"/>
    <n v="29"/>
    <x v="1"/>
    <s v="Manager"/>
    <n v="37583"/>
    <s v="No"/>
  </r>
  <r>
    <n v="10152"/>
    <x v="16"/>
    <x v="60"/>
    <n v="31"/>
    <x v="0"/>
    <s v="Artist"/>
    <n v="150568"/>
    <s v="Yes"/>
  </r>
  <r>
    <n v="10153"/>
    <x v="104"/>
    <x v="17"/>
    <n v="28"/>
    <x v="2"/>
    <s v="Teacher"/>
    <n v="87923"/>
    <s v="Yes"/>
  </r>
  <r>
    <n v="10154"/>
    <x v="105"/>
    <x v="61"/>
    <n v="19"/>
    <x v="0"/>
    <s v="Writer"/>
    <n v="11179"/>
    <s v="Yes"/>
  </r>
  <r>
    <n v="10155"/>
    <x v="58"/>
    <x v="62"/>
    <n v="26"/>
    <x v="0"/>
    <s v="Engineer"/>
    <n v="99763"/>
    <s v="No"/>
  </r>
  <r>
    <n v="10156"/>
    <x v="17"/>
    <x v="15"/>
    <n v="30"/>
    <x v="0"/>
    <s v="Engineer"/>
    <n v="150061"/>
    <s v="No"/>
  </r>
  <r>
    <n v="10157"/>
    <x v="27"/>
    <x v="2"/>
    <n v="31"/>
    <x v="0"/>
    <s v="Doctor"/>
    <n v="45199"/>
    <s v="Yes"/>
  </r>
  <r>
    <n v="10158"/>
    <x v="106"/>
    <x v="63"/>
    <n v="24"/>
    <x v="1"/>
    <s v="Doctor"/>
    <n v="36203"/>
    <s v="Yes"/>
  </r>
  <r>
    <n v="10159"/>
    <x v="21"/>
    <x v="64"/>
    <n v="18"/>
    <x v="0"/>
    <s v="Student"/>
    <n v="44137"/>
    <s v="Yes"/>
  </r>
  <r>
    <n v="10160"/>
    <x v="1"/>
    <x v="65"/>
    <n v="33"/>
    <x v="1"/>
    <s v="Teacher"/>
    <n v="183817"/>
    <s v="No"/>
  </r>
  <r>
    <n v="10161"/>
    <x v="23"/>
    <x v="66"/>
    <n v="27"/>
    <x v="0"/>
    <s v="Developer"/>
    <n v="32481"/>
    <s v="No"/>
  </r>
  <r>
    <n v="10162"/>
    <x v="28"/>
    <x v="67"/>
    <n v="19"/>
    <x v="1"/>
    <s v="Nurse"/>
    <n v="130678"/>
    <s v="Yes"/>
  </r>
  <r>
    <n v="10163"/>
    <x v="70"/>
    <x v="28"/>
    <n v="27"/>
    <x v="2"/>
    <s v="Manager"/>
    <n v="123777"/>
    <s v="Yes"/>
  </r>
  <r>
    <n v="10164"/>
    <x v="36"/>
    <x v="29"/>
    <n v="24"/>
    <x v="1"/>
    <s v="Student"/>
    <n v="103133"/>
    <s v="Yes"/>
  </r>
  <r>
    <n v="10165"/>
    <x v="35"/>
    <x v="30"/>
    <n v="28"/>
    <x v="0"/>
    <s v="Artist"/>
    <n v="118353"/>
    <s v="No"/>
  </r>
  <r>
    <n v="10166"/>
    <x v="107"/>
    <x v="68"/>
    <n v="27"/>
    <x v="1"/>
    <s v="Artist"/>
    <n v="82088"/>
    <s v="No"/>
  </r>
  <r>
    <n v="10167"/>
    <x v="29"/>
    <x v="32"/>
    <n v="25"/>
    <x v="2"/>
    <s v="Teacher"/>
    <n v="65300"/>
    <s v="No"/>
  </r>
  <r>
    <n v="10168"/>
    <x v="30"/>
    <x v="10"/>
    <n v="26"/>
    <x v="2"/>
    <s v="Teacher"/>
    <n v="196804"/>
    <s v="Yes"/>
  </r>
  <r>
    <n v="10169"/>
    <x v="88"/>
    <x v="33"/>
    <n v="19"/>
    <x v="2"/>
    <s v="Artist"/>
    <n v="47117"/>
    <s v="Yes"/>
  </r>
  <r>
    <n v="10170"/>
    <x v="108"/>
    <x v="34"/>
    <n v="33"/>
    <x v="1"/>
    <s v="Nurse"/>
    <n v="69974"/>
    <s v="No"/>
  </r>
  <r>
    <n v="10171"/>
    <x v="3"/>
    <x v="36"/>
    <n v="32"/>
    <x v="1"/>
    <s v="Lawyer"/>
    <n v="34438"/>
    <s v="Yes"/>
  </r>
  <r>
    <n v="10172"/>
    <x v="109"/>
    <x v="49"/>
    <n v="23"/>
    <x v="2"/>
    <s v="Lawyer"/>
    <n v="42706"/>
    <s v="Yes"/>
  </r>
  <r>
    <n v="10173"/>
    <x v="110"/>
    <x v="69"/>
    <n v="24"/>
    <x v="2"/>
    <s v="Writer"/>
    <n v="84473"/>
    <s v="Yes"/>
  </r>
  <r>
    <n v="10174"/>
    <x v="5"/>
    <x v="70"/>
    <n v="23"/>
    <x v="0"/>
    <s v="Artist"/>
    <n v="155015"/>
    <s v="Yes"/>
  </r>
  <r>
    <n v="10175"/>
    <x v="111"/>
    <x v="31"/>
    <n v="34"/>
    <x v="1"/>
    <s v="Artist"/>
    <n v="23611"/>
    <s v="No"/>
  </r>
  <r>
    <n v="10176"/>
    <x v="74"/>
    <x v="71"/>
    <n v="26"/>
    <x v="0"/>
    <s v="Artist"/>
    <n v="18578"/>
    <s v="Yes"/>
  </r>
  <r>
    <n v="10177"/>
    <x v="12"/>
    <x v="72"/>
    <n v="20"/>
    <x v="1"/>
    <s v="Nurse"/>
    <n v="178081"/>
    <s v="Yes"/>
  </r>
  <r>
    <n v="10178"/>
    <x v="22"/>
    <x v="73"/>
    <n v="29"/>
    <x v="1"/>
    <s v="Other"/>
    <n v="183655"/>
    <s v="No"/>
  </r>
  <r>
    <n v="10179"/>
    <x v="42"/>
    <x v="74"/>
    <n v="18"/>
    <x v="2"/>
    <s v="Student"/>
    <n v="175360"/>
    <s v="Yes"/>
  </r>
  <r>
    <n v="10180"/>
    <x v="50"/>
    <x v="75"/>
    <n v="23"/>
    <x v="0"/>
    <s v="Engineer"/>
    <n v="124850"/>
    <s v="Yes"/>
  </r>
  <r>
    <n v="10181"/>
    <x v="10"/>
    <x v="41"/>
    <n v="20"/>
    <x v="0"/>
    <s v="Engineer"/>
    <n v="61546"/>
    <s v="Yes"/>
  </r>
  <r>
    <n v="10182"/>
    <x v="15"/>
    <x v="1"/>
    <n v="23"/>
    <x v="2"/>
    <s v="Student"/>
    <n v="27437"/>
    <s v="Yes"/>
  </r>
  <r>
    <n v="10183"/>
    <x v="112"/>
    <x v="2"/>
    <n v="31"/>
    <x v="2"/>
    <s v="Doctor"/>
    <n v="100429"/>
    <s v="Yes"/>
  </r>
  <r>
    <n v="10184"/>
    <x v="19"/>
    <x v="76"/>
    <n v="20"/>
    <x v="2"/>
    <s v="Manager"/>
    <n v="15151"/>
    <s v="Yes"/>
  </r>
  <r>
    <n v="10185"/>
    <x v="41"/>
    <x v="77"/>
    <n v="31"/>
    <x v="1"/>
    <s v="Manager"/>
    <n v="112640"/>
    <s v="No"/>
  </r>
  <r>
    <n v="10186"/>
    <x v="3"/>
    <x v="78"/>
    <n v="30"/>
    <x v="2"/>
    <s v="Nurse"/>
    <n v="22639"/>
    <s v="No"/>
  </r>
  <r>
    <n v="10187"/>
    <x v="113"/>
    <x v="79"/>
    <n v="18"/>
    <x v="2"/>
    <s v="Student"/>
    <n v="149711"/>
    <s v="Yes"/>
  </r>
  <r>
    <n v="10188"/>
    <x v="23"/>
    <x v="80"/>
    <n v="29"/>
    <x v="0"/>
    <s v="Manager"/>
    <n v="24482"/>
    <s v="No"/>
  </r>
  <r>
    <n v="10189"/>
    <x v="75"/>
    <x v="81"/>
    <n v="34"/>
    <x v="0"/>
    <s v="Artist"/>
    <n v="191928"/>
    <s v="No"/>
  </r>
  <r>
    <n v="10190"/>
    <x v="67"/>
    <x v="82"/>
    <n v="20"/>
    <x v="2"/>
    <s v="Nurse"/>
    <n v="80736"/>
    <s v="No"/>
  </r>
  <r>
    <n v="10191"/>
    <x v="51"/>
    <x v="83"/>
    <n v="31"/>
    <x v="2"/>
    <s v="Nurse"/>
    <n v="2705"/>
    <s v="No"/>
  </r>
  <r>
    <n v="10192"/>
    <x v="88"/>
    <x v="9"/>
    <n v="25"/>
    <x v="0"/>
    <s v="Other"/>
    <n v="28917"/>
    <s v="No"/>
  </r>
  <r>
    <n v="10193"/>
    <x v="29"/>
    <x v="63"/>
    <n v="32"/>
    <x v="0"/>
    <s v="Artist"/>
    <n v="183800"/>
    <s v="Yes"/>
  </r>
  <r>
    <n v="10194"/>
    <x v="30"/>
    <x v="84"/>
    <n v="25"/>
    <x v="2"/>
    <s v="Other"/>
    <n v="195341"/>
    <s v="Yes"/>
  </r>
  <r>
    <n v="10195"/>
    <x v="64"/>
    <x v="85"/>
    <n v="34"/>
    <x v="1"/>
    <s v="Manager"/>
    <n v="147350"/>
    <s v="Yes"/>
  </r>
  <r>
    <n v="10196"/>
    <x v="110"/>
    <x v="86"/>
    <n v="27"/>
    <x v="0"/>
    <s v="Doctor"/>
    <n v="56527"/>
    <s v="Yes"/>
  </r>
  <r>
    <n v="10197"/>
    <x v="45"/>
    <x v="87"/>
    <n v="19"/>
    <x v="1"/>
    <s v="Engineer"/>
    <n v="165048"/>
    <s v="No"/>
  </r>
  <r>
    <n v="10198"/>
    <x v="63"/>
    <x v="88"/>
    <n v="20"/>
    <x v="2"/>
    <s v="Student"/>
    <n v="9168"/>
    <s v="Yes"/>
  </r>
  <r>
    <n v="10199"/>
    <x v="65"/>
    <x v="1"/>
    <n v="31"/>
    <x v="2"/>
    <s v="Writer"/>
    <n v="104008"/>
    <s v="Yes"/>
  </r>
  <r>
    <n v="10200"/>
    <x v="114"/>
    <x v="82"/>
    <n v="30"/>
    <x v="0"/>
    <s v="Nurse"/>
    <n v="111319"/>
    <s v="No"/>
  </r>
  <r>
    <n v="10201"/>
    <x v="115"/>
    <x v="89"/>
    <n v="31"/>
    <x v="0"/>
    <s v="Nurse"/>
    <n v="206"/>
    <s v="Yes"/>
  </r>
  <r>
    <n v="10202"/>
    <x v="49"/>
    <x v="54"/>
    <n v="18"/>
    <x v="1"/>
    <s v="Lawyer"/>
    <n v="143475"/>
    <s v="No"/>
  </r>
  <r>
    <n v="10203"/>
    <x v="77"/>
    <x v="90"/>
    <n v="27"/>
    <x v="0"/>
    <s v="Writer"/>
    <n v="118748"/>
    <s v="No"/>
  </r>
  <r>
    <n v="10204"/>
    <x v="84"/>
    <x v="91"/>
    <n v="24"/>
    <x v="2"/>
    <s v="Doctor"/>
    <n v="22980"/>
    <s v="No"/>
  </r>
  <r>
    <n v="10205"/>
    <x v="77"/>
    <x v="92"/>
    <n v="25"/>
    <x v="0"/>
    <s v="Nurse"/>
    <n v="93376"/>
    <s v="Yes"/>
  </r>
  <r>
    <n v="10206"/>
    <x v="116"/>
    <x v="93"/>
    <n v="24"/>
    <x v="2"/>
    <s v="Writer"/>
    <n v="121850"/>
    <s v="Yes"/>
  </r>
  <r>
    <n v="10207"/>
    <x v="63"/>
    <x v="94"/>
    <n v="30"/>
    <x v="1"/>
    <s v="Artist"/>
    <n v="52655"/>
    <s v="Yes"/>
  </r>
  <r>
    <n v="10208"/>
    <x v="117"/>
    <x v="53"/>
    <n v="26"/>
    <x v="0"/>
    <s v="Lawyer"/>
    <n v="53711"/>
    <s v="No"/>
  </r>
  <r>
    <n v="10209"/>
    <x v="54"/>
    <x v="95"/>
    <n v="25"/>
    <x v="2"/>
    <s v="Nurse"/>
    <n v="123131"/>
    <s v="Yes"/>
  </r>
  <r>
    <n v="10210"/>
    <x v="61"/>
    <x v="96"/>
    <n v="31"/>
    <x v="1"/>
    <s v="Developer"/>
    <n v="42117"/>
    <s v="No"/>
  </r>
  <r>
    <n v="10211"/>
    <x v="90"/>
    <x v="97"/>
    <n v="34"/>
    <x v="1"/>
    <s v="Writer"/>
    <n v="142585"/>
    <s v="No"/>
  </r>
  <r>
    <n v="10212"/>
    <x v="45"/>
    <x v="48"/>
    <n v="28"/>
    <x v="1"/>
    <s v="Writer"/>
    <n v="115985"/>
    <s v="No"/>
  </r>
  <r>
    <n v="10213"/>
    <x v="95"/>
    <x v="98"/>
    <n v="26"/>
    <x v="2"/>
    <s v="Engineer"/>
    <n v="16693"/>
    <s v="Yes"/>
  </r>
  <r>
    <n v="10214"/>
    <x v="40"/>
    <x v="99"/>
    <n v="34"/>
    <x v="1"/>
    <s v="Nurse"/>
    <n v="158810"/>
    <s v="Yes"/>
  </r>
  <r>
    <n v="10215"/>
    <x v="93"/>
    <x v="100"/>
    <n v="31"/>
    <x v="1"/>
    <s v="Developer"/>
    <n v="115751"/>
    <s v="No"/>
  </r>
  <r>
    <n v="10216"/>
    <x v="103"/>
    <x v="0"/>
    <n v="24"/>
    <x v="1"/>
    <s v="Manager"/>
    <n v="26019"/>
    <s v="No"/>
  </r>
  <r>
    <n v="10217"/>
    <x v="64"/>
    <x v="101"/>
    <n v="30"/>
    <x v="1"/>
    <s v="Nurse"/>
    <n v="52975"/>
    <s v="Yes"/>
  </r>
  <r>
    <n v="10218"/>
    <x v="118"/>
    <x v="102"/>
    <n v="27"/>
    <x v="2"/>
    <s v="Manager"/>
    <n v="180798"/>
    <s v="Yes"/>
  </r>
  <r>
    <n v="10219"/>
    <x v="87"/>
    <x v="103"/>
    <n v="24"/>
    <x v="0"/>
    <s v="Writer"/>
    <n v="89076"/>
    <s v="Yes"/>
  </r>
  <r>
    <n v="10220"/>
    <x v="119"/>
    <x v="91"/>
    <n v="26"/>
    <x v="0"/>
    <s v="Manager"/>
    <n v="163444"/>
    <s v="Yes"/>
  </r>
  <r>
    <n v="10221"/>
    <x v="39"/>
    <x v="104"/>
    <n v="21"/>
    <x v="2"/>
    <s v="Artist"/>
    <n v="104272"/>
    <s v="No"/>
  </r>
  <r>
    <n v="10222"/>
    <x v="120"/>
    <x v="41"/>
    <n v="34"/>
    <x v="1"/>
    <s v="Teacher"/>
    <n v="68415"/>
    <s v="No"/>
  </r>
  <r>
    <n v="10223"/>
    <x v="64"/>
    <x v="105"/>
    <n v="30"/>
    <x v="1"/>
    <s v="Writer"/>
    <n v="152518"/>
    <s v="No"/>
  </r>
  <r>
    <n v="10224"/>
    <x v="121"/>
    <x v="106"/>
    <n v="26"/>
    <x v="0"/>
    <s v="Writer"/>
    <n v="90302"/>
    <s v="Yes"/>
  </r>
  <r>
    <n v="10225"/>
    <x v="118"/>
    <x v="107"/>
    <n v="18"/>
    <x v="0"/>
    <s v="Other"/>
    <n v="123226"/>
    <s v="Yes"/>
  </r>
  <r>
    <n v="10226"/>
    <x v="122"/>
    <x v="108"/>
    <n v="21"/>
    <x v="1"/>
    <s v="Designer"/>
    <n v="153255"/>
    <s v="Yes"/>
  </r>
  <r>
    <n v="10227"/>
    <x v="87"/>
    <x v="109"/>
    <n v="27"/>
    <x v="2"/>
    <s v="Engineer"/>
    <n v="97775"/>
    <s v="Yes"/>
  </r>
  <r>
    <n v="10228"/>
    <x v="123"/>
    <x v="110"/>
    <n v="27"/>
    <x v="2"/>
    <s v="Student"/>
    <n v="91471"/>
    <s v="No"/>
  </r>
  <r>
    <n v="10229"/>
    <x v="119"/>
    <x v="111"/>
    <n v="20"/>
    <x v="2"/>
    <s v="Student"/>
    <n v="75948"/>
    <s v="Yes"/>
  </r>
  <r>
    <n v="10230"/>
    <x v="3"/>
    <x v="9"/>
    <n v="29"/>
    <x v="1"/>
    <s v="Developer"/>
    <n v="53511"/>
    <s v="Yes"/>
  </r>
  <r>
    <n v="10231"/>
    <x v="120"/>
    <x v="112"/>
    <n v="21"/>
    <x v="1"/>
    <s v="Student"/>
    <n v="68521"/>
    <s v="No"/>
  </r>
  <r>
    <n v="10232"/>
    <x v="124"/>
    <x v="113"/>
    <n v="32"/>
    <x v="2"/>
    <s v="Designer"/>
    <n v="120541"/>
    <s v="Yes"/>
  </r>
  <r>
    <n v="10233"/>
    <x v="33"/>
    <x v="114"/>
    <n v="21"/>
    <x v="0"/>
    <s v="Artist"/>
    <n v="57694"/>
    <s v="No"/>
  </r>
  <r>
    <n v="10234"/>
    <x v="125"/>
    <x v="1"/>
    <n v="27"/>
    <x v="2"/>
    <s v="Artist"/>
    <n v="161650"/>
    <s v="No"/>
  </r>
  <r>
    <n v="10235"/>
    <x v="126"/>
    <x v="115"/>
    <n v="29"/>
    <x v="2"/>
    <s v="Teacher"/>
    <n v="44783"/>
    <s v="Yes"/>
  </r>
  <r>
    <n v="10236"/>
    <x v="117"/>
    <x v="116"/>
    <n v="28"/>
    <x v="0"/>
    <s v="Other"/>
    <n v="30029"/>
    <s v="Yes"/>
  </r>
  <r>
    <n v="10237"/>
    <x v="127"/>
    <x v="117"/>
    <n v="30"/>
    <x v="2"/>
    <s v="Nurse"/>
    <n v="75667"/>
    <s v="No"/>
  </r>
  <r>
    <n v="10238"/>
    <x v="128"/>
    <x v="101"/>
    <n v="20"/>
    <x v="2"/>
    <s v="Nurse"/>
    <n v="3108"/>
    <s v="No"/>
  </r>
  <r>
    <n v="10239"/>
    <x v="129"/>
    <x v="17"/>
    <n v="22"/>
    <x v="2"/>
    <s v="Doctor"/>
    <n v="142527"/>
    <s v="No"/>
  </r>
  <r>
    <n v="10240"/>
    <x v="21"/>
    <x v="0"/>
    <n v="21"/>
    <x v="0"/>
    <s v="Doctor"/>
    <n v="50592"/>
    <s v="Yes"/>
  </r>
  <r>
    <n v="10241"/>
    <x v="88"/>
    <x v="118"/>
    <n v="30"/>
    <x v="0"/>
    <s v="Engineer"/>
    <n v="107018"/>
    <s v="No"/>
  </r>
  <r>
    <n v="10242"/>
    <x v="113"/>
    <x v="119"/>
    <n v="29"/>
    <x v="2"/>
    <s v="Designer"/>
    <n v="174261"/>
    <s v="No"/>
  </r>
  <r>
    <n v="10243"/>
    <x v="3"/>
    <x v="58"/>
    <n v="31"/>
    <x v="1"/>
    <s v="Developer"/>
    <n v="42212"/>
    <s v="No"/>
  </r>
  <r>
    <n v="10244"/>
    <x v="130"/>
    <x v="120"/>
    <n v="25"/>
    <x v="2"/>
    <s v="Lawyer"/>
    <n v="112087"/>
    <s v="No"/>
  </r>
  <r>
    <n v="10245"/>
    <x v="62"/>
    <x v="121"/>
    <n v="28"/>
    <x v="2"/>
    <s v="Nurse"/>
    <n v="101085"/>
    <s v="No"/>
  </r>
  <r>
    <n v="10246"/>
    <x v="131"/>
    <x v="122"/>
    <n v="18"/>
    <x v="1"/>
    <s v="Writer"/>
    <n v="68206"/>
    <s v="No"/>
  </r>
  <r>
    <n v="10247"/>
    <x v="99"/>
    <x v="123"/>
    <n v="21"/>
    <x v="1"/>
    <s v="Student"/>
    <n v="174920"/>
    <s v="No"/>
  </r>
  <r>
    <n v="10248"/>
    <x v="132"/>
    <x v="78"/>
    <n v="21"/>
    <x v="2"/>
    <s v="Designer"/>
    <n v="17130"/>
    <s v="No"/>
  </r>
  <r>
    <n v="10249"/>
    <x v="133"/>
    <x v="124"/>
    <n v="32"/>
    <x v="2"/>
    <s v="Engineer"/>
    <n v="32963"/>
    <s v="No"/>
  </r>
  <r>
    <n v="10250"/>
    <x v="134"/>
    <x v="125"/>
    <n v="28"/>
    <x v="2"/>
    <s v="Doctor"/>
    <n v="72725"/>
    <s v="No"/>
  </r>
  <r>
    <n v="10251"/>
    <x v="78"/>
    <x v="117"/>
    <n v="33"/>
    <x v="1"/>
    <s v="Other"/>
    <n v="66520"/>
    <s v="No"/>
  </r>
  <r>
    <n v="10252"/>
    <x v="135"/>
    <x v="126"/>
    <n v="32"/>
    <x v="1"/>
    <s v="Manager"/>
    <n v="179493"/>
    <s v="Yes"/>
  </r>
  <r>
    <n v="10253"/>
    <x v="136"/>
    <x v="54"/>
    <n v="33"/>
    <x v="2"/>
    <s v="Nurse"/>
    <n v="99855"/>
    <s v="Yes"/>
  </r>
  <r>
    <n v="10254"/>
    <x v="76"/>
    <x v="90"/>
    <n v="30"/>
    <x v="2"/>
    <s v="Student"/>
    <n v="3258"/>
    <s v="No"/>
  </r>
  <r>
    <n v="10255"/>
    <x v="117"/>
    <x v="52"/>
    <n v="30"/>
    <x v="0"/>
    <s v="Other"/>
    <n v="78821"/>
    <s v="Yes"/>
  </r>
  <r>
    <n v="10256"/>
    <x v="109"/>
    <x v="43"/>
    <n v="27"/>
    <x v="1"/>
    <s v="Student"/>
    <n v="192223"/>
    <s v="Yes"/>
  </r>
  <r>
    <n v="10257"/>
    <x v="137"/>
    <x v="127"/>
    <n v="34"/>
    <x v="1"/>
    <s v="Artist"/>
    <n v="81550"/>
    <s v="Yes"/>
  </r>
  <r>
    <n v="10258"/>
    <x v="138"/>
    <x v="117"/>
    <n v="21"/>
    <x v="1"/>
    <s v="Writer"/>
    <n v="69264"/>
    <s v="Yes"/>
  </r>
  <r>
    <n v="10259"/>
    <x v="139"/>
    <x v="128"/>
    <n v="33"/>
    <x v="1"/>
    <s v="Nurse"/>
    <n v="65894"/>
    <s v="No"/>
  </r>
  <r>
    <n v="10260"/>
    <x v="21"/>
    <x v="2"/>
    <n v="29"/>
    <x v="0"/>
    <s v="Other"/>
    <n v="197050"/>
    <s v="Yes"/>
  </r>
  <r>
    <n v="10261"/>
    <x v="118"/>
    <x v="3"/>
    <n v="24"/>
    <x v="0"/>
    <s v="Designer"/>
    <n v="115066"/>
    <s v="No"/>
  </r>
  <r>
    <n v="10262"/>
    <x v="134"/>
    <x v="0"/>
    <n v="32"/>
    <x v="2"/>
    <s v="Lawyer"/>
    <n v="109128"/>
    <s v="Yes"/>
  </r>
  <r>
    <n v="10263"/>
    <x v="109"/>
    <x v="5"/>
    <n v="24"/>
    <x v="1"/>
    <s v="Artist"/>
    <n v="57334"/>
    <s v="No"/>
  </r>
  <r>
    <n v="10264"/>
    <x v="140"/>
    <x v="129"/>
    <n v="18"/>
    <x v="1"/>
    <s v="Developer"/>
    <n v="61029"/>
    <s v="No"/>
  </r>
  <r>
    <n v="10265"/>
    <x v="141"/>
    <x v="1"/>
    <n v="21"/>
    <x v="1"/>
    <s v="Manager"/>
    <n v="34677"/>
    <s v="No"/>
  </r>
  <r>
    <n v="10266"/>
    <x v="142"/>
    <x v="130"/>
    <n v="30"/>
    <x v="1"/>
    <s v="Designer"/>
    <n v="123644"/>
    <s v="No"/>
  </r>
  <r>
    <n v="10268"/>
    <x v="143"/>
    <x v="6"/>
    <n v="28"/>
    <x v="2"/>
    <s v="Engineer"/>
    <n v="121688"/>
    <s v="Yes"/>
  </r>
  <r>
    <n v="10269"/>
    <x v="144"/>
    <x v="96"/>
    <n v="32"/>
    <x v="0"/>
    <s v="Lawyer"/>
    <n v="46826"/>
    <s v="No"/>
  </r>
  <r>
    <n v="10270"/>
    <x v="145"/>
    <x v="131"/>
    <n v="24"/>
    <x v="0"/>
    <s v="Artist"/>
    <n v="6334"/>
    <s v="No"/>
  </r>
  <r>
    <n v="10271"/>
    <x v="146"/>
    <x v="103"/>
    <n v="31"/>
    <x v="1"/>
    <s v="Teacher"/>
    <n v="168553"/>
    <s v="No"/>
  </r>
  <r>
    <n v="10272"/>
    <x v="147"/>
    <x v="61"/>
    <n v="25"/>
    <x v="0"/>
    <s v="Other"/>
    <n v="151590"/>
    <s v="No"/>
  </r>
  <r>
    <n v="10273"/>
    <x v="35"/>
    <x v="132"/>
    <n v="29"/>
    <x v="0"/>
    <s v="Teacher"/>
    <n v="102702"/>
    <s v="Yes"/>
  </r>
  <r>
    <n v="10274"/>
    <x v="39"/>
    <x v="133"/>
    <n v="25"/>
    <x v="0"/>
    <s v="Other"/>
    <n v="71737"/>
    <s v="No"/>
  </r>
  <r>
    <n v="10275"/>
    <x v="34"/>
    <x v="10"/>
    <n v="18"/>
    <x v="1"/>
    <s v="Engineer"/>
    <n v="36068"/>
    <s v="Yes"/>
  </r>
  <r>
    <n v="10276"/>
    <x v="148"/>
    <x v="134"/>
    <n v="32"/>
    <x v="0"/>
    <s v="Manager"/>
    <n v="5554"/>
    <s v="No"/>
  </r>
  <r>
    <n v="10277"/>
    <x v="97"/>
    <x v="44"/>
    <n v="30"/>
    <x v="2"/>
    <s v="Teacher"/>
    <n v="167595"/>
    <s v="No"/>
  </r>
  <r>
    <n v="10278"/>
    <x v="122"/>
    <x v="135"/>
    <n v="34"/>
    <x v="1"/>
    <s v="Other"/>
    <n v="66764"/>
    <s v="No"/>
  </r>
  <r>
    <n v="10279"/>
    <x v="92"/>
    <x v="97"/>
    <n v="27"/>
    <x v="0"/>
    <s v="Writer"/>
    <n v="147001"/>
    <s v="No"/>
  </r>
  <r>
    <n v="10280"/>
    <x v="36"/>
    <x v="136"/>
    <n v="21"/>
    <x v="1"/>
    <s v="Other"/>
    <n v="155290"/>
    <s v="Yes"/>
  </r>
  <r>
    <n v="10281"/>
    <x v="58"/>
    <x v="137"/>
    <n v="18"/>
    <x v="0"/>
    <s v="Teacher"/>
    <n v="66861"/>
    <s v="No"/>
  </r>
  <r>
    <n v="10282"/>
    <x v="137"/>
    <x v="68"/>
    <n v="23"/>
    <x v="1"/>
    <s v="Writer"/>
    <n v="128394"/>
    <s v="Yes"/>
  </r>
  <r>
    <n v="10283"/>
    <x v="60"/>
    <x v="138"/>
    <n v="29"/>
    <x v="2"/>
    <s v="Teacher"/>
    <n v="133222"/>
    <s v="No"/>
  </r>
  <r>
    <n v="10284"/>
    <x v="149"/>
    <x v="138"/>
    <n v="20"/>
    <x v="2"/>
    <s v="Engineer"/>
    <n v="126620"/>
    <s v="Yes"/>
  </r>
  <r>
    <n v="10285"/>
    <x v="150"/>
    <x v="139"/>
    <n v="32"/>
    <x v="0"/>
    <s v="Other"/>
    <n v="21873"/>
    <s v="Yes"/>
  </r>
  <r>
    <n v="10286"/>
    <x v="137"/>
    <x v="40"/>
    <n v="27"/>
    <x v="2"/>
    <s v="Engineer"/>
    <n v="184514"/>
    <s v="Yes"/>
  </r>
  <r>
    <n v="10287"/>
    <x v="7"/>
    <x v="2"/>
    <n v="27"/>
    <x v="2"/>
    <s v="Manager"/>
    <n v="88440"/>
    <s v="Yes"/>
  </r>
  <r>
    <n v="10288"/>
    <x v="151"/>
    <x v="1"/>
    <n v="20"/>
    <x v="2"/>
    <s v="Other"/>
    <n v="2649"/>
    <s v="No"/>
  </r>
  <r>
    <n v="10289"/>
    <x v="152"/>
    <x v="114"/>
    <n v="18"/>
    <x v="2"/>
    <s v="Student"/>
    <n v="105592"/>
    <s v="Yes"/>
  </r>
  <r>
    <n v="10290"/>
    <x v="10"/>
    <x v="140"/>
    <n v="34"/>
    <x v="2"/>
    <s v="Other"/>
    <n v="8186"/>
    <s v="No"/>
  </r>
  <r>
    <n v="10291"/>
    <x v="83"/>
    <x v="141"/>
    <n v="27"/>
    <x v="2"/>
    <s v="Doctor"/>
    <n v="32336"/>
    <s v="Yes"/>
  </r>
  <r>
    <n v="10292"/>
    <x v="146"/>
    <x v="142"/>
    <n v="31"/>
    <x v="1"/>
    <s v="Lawyer"/>
    <n v="72120"/>
    <s v="Yes"/>
  </r>
  <r>
    <n v="10293"/>
    <x v="90"/>
    <x v="138"/>
    <n v="22"/>
    <x v="2"/>
    <s v="Engineer"/>
    <n v="119360"/>
    <s v="Yes"/>
  </r>
  <r>
    <n v="10294"/>
    <x v="153"/>
    <x v="55"/>
    <n v="26"/>
    <x v="2"/>
    <s v="Lawyer"/>
    <n v="119875"/>
    <s v="No"/>
  </r>
  <r>
    <n v="10295"/>
    <x v="46"/>
    <x v="143"/>
    <n v="33"/>
    <x v="1"/>
    <s v="Writer"/>
    <n v="90406"/>
    <s v="No"/>
  </r>
  <r>
    <n v="10296"/>
    <x v="58"/>
    <x v="144"/>
    <n v="23"/>
    <x v="0"/>
    <s v="Nurse"/>
    <n v="71157"/>
    <s v="No"/>
  </r>
  <r>
    <n v="10297"/>
    <x v="66"/>
    <x v="145"/>
    <n v="26"/>
    <x v="0"/>
    <s v="Student"/>
    <n v="21105"/>
    <s v="No"/>
  </r>
  <r>
    <n v="10298"/>
    <x v="154"/>
    <x v="146"/>
    <n v="32"/>
    <x v="0"/>
    <s v="Other"/>
    <n v="150251"/>
    <s v="Yes"/>
  </r>
  <r>
    <n v="10299"/>
    <x v="155"/>
    <x v="96"/>
    <n v="27"/>
    <x v="0"/>
    <s v="Teacher"/>
    <n v="150119"/>
    <s v="No"/>
  </r>
  <r>
    <n v="10300"/>
    <x v="156"/>
    <x v="10"/>
    <n v="29"/>
    <x v="0"/>
    <s v="Writer"/>
    <n v="74418"/>
    <s v="No"/>
  </r>
  <r>
    <n v="10301"/>
    <x v="82"/>
    <x v="147"/>
    <n v="19"/>
    <x v="0"/>
    <s v="Student"/>
    <n v="104448"/>
    <s v="No"/>
  </r>
  <r>
    <n v="10302"/>
    <x v="157"/>
    <x v="78"/>
    <n v="19"/>
    <x v="0"/>
    <s v="Writer"/>
    <n v="91941"/>
    <s v="No"/>
  </r>
  <r>
    <n v="10303"/>
    <x v="96"/>
    <x v="148"/>
    <n v="26"/>
    <x v="2"/>
    <s v="Writer"/>
    <n v="109619"/>
    <s v="No"/>
  </r>
  <r>
    <n v="10304"/>
    <x v="96"/>
    <x v="84"/>
    <n v="20"/>
    <x v="2"/>
    <s v="Student"/>
    <n v="197859"/>
    <s v="Yes"/>
  </r>
  <r>
    <n v="10305"/>
    <x v="33"/>
    <x v="149"/>
    <n v="27"/>
    <x v="2"/>
    <s v="Developer"/>
    <n v="92248"/>
    <s v="No"/>
  </r>
  <r>
    <n v="10306"/>
    <x v="79"/>
    <x v="150"/>
    <n v="34"/>
    <x v="2"/>
    <s v="Developer"/>
    <n v="41075"/>
    <s v="Yes"/>
  </r>
  <r>
    <n v="10307"/>
    <x v="88"/>
    <x v="5"/>
    <n v="29"/>
    <x v="2"/>
    <s v="Engineer"/>
    <n v="56500"/>
    <s v="Yes"/>
  </r>
  <r>
    <n v="10308"/>
    <x v="157"/>
    <x v="151"/>
    <n v="33"/>
    <x v="2"/>
    <s v="Doctor"/>
    <n v="75340"/>
    <s v="Yes"/>
  </r>
  <r>
    <n v="10309"/>
    <x v="115"/>
    <x v="152"/>
    <n v="28"/>
    <x v="0"/>
    <s v="Doctor"/>
    <n v="125489"/>
    <s v="No"/>
  </r>
  <r>
    <n v="10310"/>
    <x v="158"/>
    <x v="153"/>
    <n v="23"/>
    <x v="1"/>
    <s v="Doctor"/>
    <n v="67810"/>
    <s v="Yes"/>
  </r>
  <r>
    <n v="10311"/>
    <x v="42"/>
    <x v="154"/>
    <n v="30"/>
    <x v="1"/>
    <s v="Writer"/>
    <n v="58231"/>
    <s v="Yes"/>
  </r>
  <r>
    <n v="10312"/>
    <x v="159"/>
    <x v="148"/>
    <n v="21"/>
    <x v="0"/>
    <s v="Lawyer"/>
    <n v="128407"/>
    <s v="No"/>
  </r>
  <r>
    <n v="10313"/>
    <x v="109"/>
    <x v="155"/>
    <n v="20"/>
    <x v="1"/>
    <s v="Nurse"/>
    <n v="161323"/>
    <s v="No"/>
  </r>
  <r>
    <n v="10314"/>
    <x v="160"/>
    <x v="156"/>
    <n v="29"/>
    <x v="2"/>
    <s v="Designer"/>
    <n v="44934"/>
    <s v="No"/>
  </r>
  <r>
    <n v="10315"/>
    <x v="161"/>
    <x v="1"/>
    <n v="26"/>
    <x v="2"/>
    <s v="Doctor"/>
    <n v="77202"/>
    <s v="Yes"/>
  </r>
  <r>
    <n v="10316"/>
    <x v="127"/>
    <x v="79"/>
    <n v="26"/>
    <x v="2"/>
    <s v="Engineer"/>
    <n v="63952"/>
    <s v="Yes"/>
  </r>
  <r>
    <n v="10317"/>
    <x v="162"/>
    <x v="96"/>
    <n v="33"/>
    <x v="0"/>
    <s v="Engineer"/>
    <n v="195878"/>
    <s v="No"/>
  </r>
  <r>
    <n v="10318"/>
    <x v="42"/>
    <x v="154"/>
    <n v="21"/>
    <x v="2"/>
    <s v="Teacher"/>
    <n v="1670"/>
    <s v="Yes"/>
  </r>
  <r>
    <n v="10319"/>
    <x v="163"/>
    <x v="66"/>
    <n v="28"/>
    <x v="0"/>
    <s v="Manager"/>
    <n v="82411"/>
    <s v="Yes"/>
  </r>
  <r>
    <n v="10320"/>
    <x v="164"/>
    <x v="116"/>
    <n v="34"/>
    <x v="2"/>
    <s v="Writer"/>
    <n v="24672"/>
    <s v="No"/>
  </r>
  <r>
    <n v="10321"/>
    <x v="162"/>
    <x v="96"/>
    <n v="34"/>
    <x v="0"/>
    <s v="Lawyer"/>
    <n v="51859"/>
    <s v="No"/>
  </r>
  <r>
    <n v="10323"/>
    <x v="165"/>
    <x v="44"/>
    <n v="29"/>
    <x v="1"/>
    <s v="Teacher"/>
    <n v="95695"/>
    <s v="No"/>
  </r>
  <r>
    <n v="10324"/>
    <x v="166"/>
    <x v="157"/>
    <n v="21"/>
    <x v="0"/>
    <s v="Designer"/>
    <n v="58088"/>
    <s v="Yes"/>
  </r>
  <r>
    <n v="10325"/>
    <x v="54"/>
    <x v="146"/>
    <n v="25"/>
    <x v="0"/>
    <s v="Lawyer"/>
    <n v="2646"/>
    <s v="Yes"/>
  </r>
  <r>
    <n v="10326"/>
    <x v="137"/>
    <x v="158"/>
    <n v="31"/>
    <x v="1"/>
    <s v="Engineer"/>
    <n v="56880"/>
    <s v="No"/>
  </r>
  <r>
    <n v="10327"/>
    <x v="120"/>
    <x v="159"/>
    <n v="30"/>
    <x v="1"/>
    <s v="Engineer"/>
    <n v="32675"/>
    <s v="Yes"/>
  </r>
  <r>
    <n v="10328"/>
    <x v="35"/>
    <x v="160"/>
    <n v="18"/>
    <x v="0"/>
    <s v="Manager"/>
    <n v="169184"/>
    <s v="No"/>
  </r>
  <r>
    <n v="10329"/>
    <x v="48"/>
    <x v="17"/>
    <n v="20"/>
    <x v="0"/>
    <s v="Developer"/>
    <n v="14975"/>
    <s v="Yes"/>
  </r>
  <r>
    <n v="10330"/>
    <x v="167"/>
    <x v="8"/>
    <n v="34"/>
    <x v="1"/>
    <s v="Artist"/>
    <n v="73183"/>
    <s v="No"/>
  </r>
  <r>
    <n v="10331"/>
    <x v="168"/>
    <x v="0"/>
    <n v="28"/>
    <x v="2"/>
    <s v="Developer"/>
    <n v="115604"/>
    <s v="No"/>
  </r>
  <r>
    <n v="10332"/>
    <x v="169"/>
    <x v="43"/>
    <n v="25"/>
    <x v="1"/>
    <s v="Artist"/>
    <n v="7348"/>
    <s v="No"/>
  </r>
  <r>
    <n v="10333"/>
    <x v="170"/>
    <x v="161"/>
    <n v="30"/>
    <x v="0"/>
    <s v="Student"/>
    <n v="122238"/>
    <s v="No"/>
  </r>
  <r>
    <n v="10334"/>
    <x v="171"/>
    <x v="0"/>
    <n v="24"/>
    <x v="1"/>
    <s v="Designer"/>
    <n v="13750"/>
    <s v="Yes"/>
  </r>
  <r>
    <n v="10335"/>
    <x v="172"/>
    <x v="162"/>
    <n v="19"/>
    <x v="1"/>
    <s v="Doctor"/>
    <n v="130759"/>
    <s v="Yes"/>
  </r>
  <r>
    <n v="10336"/>
    <x v="173"/>
    <x v="19"/>
    <n v="19"/>
    <x v="0"/>
    <s v="Doctor"/>
    <n v="45614"/>
    <s v="No"/>
  </r>
  <r>
    <n v="10337"/>
    <x v="46"/>
    <x v="163"/>
    <n v="29"/>
    <x v="1"/>
    <s v="Developer"/>
    <n v="6178"/>
    <s v="Yes"/>
  </r>
  <r>
    <n v="10338"/>
    <x v="174"/>
    <x v="1"/>
    <n v="26"/>
    <x v="0"/>
    <s v="Teacher"/>
    <n v="161768"/>
    <s v="No"/>
  </r>
  <r>
    <n v="10339"/>
    <x v="175"/>
    <x v="10"/>
    <n v="22"/>
    <x v="1"/>
    <s v="Doctor"/>
    <n v="149228"/>
    <s v="Yes"/>
  </r>
  <r>
    <n v="10340"/>
    <x v="109"/>
    <x v="9"/>
    <n v="30"/>
    <x v="1"/>
    <s v="Other"/>
    <n v="25535"/>
    <s v="No"/>
  </r>
  <r>
    <n v="10341"/>
    <x v="151"/>
    <x v="90"/>
    <n v="23"/>
    <x v="1"/>
    <s v="Student"/>
    <n v="48849"/>
    <s v="No"/>
  </r>
  <r>
    <n v="10342"/>
    <x v="176"/>
    <x v="164"/>
    <n v="26"/>
    <x v="0"/>
    <s v="Nurse"/>
    <n v="112892"/>
    <s v="No"/>
  </r>
  <r>
    <n v="10343"/>
    <x v="177"/>
    <x v="90"/>
    <n v="19"/>
    <x v="1"/>
    <s v="Developer"/>
    <n v="86714"/>
    <s v="No"/>
  </r>
  <r>
    <n v="10344"/>
    <x v="178"/>
    <x v="132"/>
    <n v="33"/>
    <x v="1"/>
    <s v="Writer"/>
    <n v="157468"/>
    <s v="Yes"/>
  </r>
  <r>
    <n v="10345"/>
    <x v="179"/>
    <x v="52"/>
    <n v="21"/>
    <x v="0"/>
    <s v="Student"/>
    <n v="121227"/>
    <s v="Yes"/>
  </r>
  <r>
    <n v="10346"/>
    <x v="40"/>
    <x v="37"/>
    <n v="31"/>
    <x v="1"/>
    <s v="Nurse"/>
    <n v="100391"/>
    <s v="Yes"/>
  </r>
  <r>
    <n v="10347"/>
    <x v="180"/>
    <x v="165"/>
    <n v="20"/>
    <x v="0"/>
    <s v="Engineer"/>
    <n v="191051"/>
    <s v="Yes"/>
  </r>
  <r>
    <n v="10348"/>
    <x v="85"/>
    <x v="166"/>
    <n v="28"/>
    <x v="1"/>
    <s v="Artist"/>
    <n v="133068"/>
    <s v="No"/>
  </r>
  <r>
    <n v="10349"/>
    <x v="96"/>
    <x v="36"/>
    <n v="33"/>
    <x v="1"/>
    <s v="Doctor"/>
    <n v="104436"/>
    <s v="Yes"/>
  </r>
  <r>
    <n v="10350"/>
    <x v="181"/>
    <x v="132"/>
    <n v="31"/>
    <x v="2"/>
    <s v="Other"/>
    <n v="147599"/>
    <s v="No"/>
  </r>
  <r>
    <n v="10351"/>
    <x v="137"/>
    <x v="1"/>
    <n v="34"/>
    <x v="1"/>
    <s v="Artist"/>
    <n v="88078"/>
    <s v="No"/>
  </r>
  <r>
    <n v="10352"/>
    <x v="182"/>
    <x v="117"/>
    <n v="18"/>
    <x v="0"/>
    <s v="Manager"/>
    <n v="125141"/>
    <s v="Yes"/>
  </r>
  <r>
    <n v="10353"/>
    <x v="183"/>
    <x v="41"/>
    <n v="27"/>
    <x v="1"/>
    <s v="Doctor"/>
    <n v="151578"/>
    <s v="No"/>
  </r>
  <r>
    <n v="10354"/>
    <x v="184"/>
    <x v="146"/>
    <n v="28"/>
    <x v="0"/>
    <s v="Teacher"/>
    <n v="92704"/>
    <s v="Yes"/>
  </r>
  <r>
    <n v="10355"/>
    <x v="6"/>
    <x v="98"/>
    <n v="26"/>
    <x v="1"/>
    <s v="Other"/>
    <n v="34093"/>
    <s v="No"/>
  </r>
  <r>
    <n v="10356"/>
    <x v="119"/>
    <x v="2"/>
    <n v="32"/>
    <x v="2"/>
    <s v="Student"/>
    <n v="31591"/>
    <s v="Yes"/>
  </r>
  <r>
    <n v="10357"/>
    <x v="113"/>
    <x v="167"/>
    <n v="22"/>
    <x v="1"/>
    <s v="Engineer"/>
    <n v="99009"/>
    <s v="Yes"/>
  </r>
  <r>
    <n v="10358"/>
    <x v="182"/>
    <x v="168"/>
    <n v="22"/>
    <x v="0"/>
    <s v="Student"/>
    <n v="148520"/>
    <s v="Yes"/>
  </r>
  <r>
    <n v="10359"/>
    <x v="185"/>
    <x v="142"/>
    <n v="25"/>
    <x v="1"/>
    <s v="Manager"/>
    <n v="74807"/>
    <s v="No"/>
  </r>
  <r>
    <n v="10360"/>
    <x v="186"/>
    <x v="169"/>
    <n v="32"/>
    <x v="0"/>
    <s v="Other"/>
    <n v="192077"/>
    <s v="Yes"/>
  </r>
  <r>
    <n v="10361"/>
    <x v="38"/>
    <x v="41"/>
    <n v="25"/>
    <x v="1"/>
    <s v="Nurse"/>
    <n v="25685"/>
    <s v="No"/>
  </r>
  <r>
    <n v="10362"/>
    <x v="7"/>
    <x v="170"/>
    <n v="20"/>
    <x v="2"/>
    <s v="Artist"/>
    <n v="140156"/>
    <s v="No"/>
  </r>
  <r>
    <n v="10363"/>
    <x v="187"/>
    <x v="171"/>
    <n v="25"/>
    <x v="0"/>
    <s v="Doctor"/>
    <n v="199727"/>
    <s v="Yes"/>
  </r>
  <r>
    <n v="10364"/>
    <x v="188"/>
    <x v="172"/>
    <n v="25"/>
    <x v="2"/>
    <s v="Teacher"/>
    <n v="54527"/>
    <s v="No"/>
  </r>
  <r>
    <n v="10365"/>
    <x v="149"/>
    <x v="173"/>
    <n v="23"/>
    <x v="2"/>
    <s v="Artist"/>
    <n v="9981"/>
    <s v="Yes"/>
  </r>
  <r>
    <n v="10366"/>
    <x v="189"/>
    <x v="122"/>
    <n v="32"/>
    <x v="2"/>
    <s v="Student"/>
    <n v="22308"/>
    <s v="Yes"/>
  </r>
  <r>
    <n v="10367"/>
    <x v="54"/>
    <x v="174"/>
    <n v="18"/>
    <x v="2"/>
    <s v="Nurse"/>
    <n v="72868"/>
    <s v="No"/>
  </r>
  <r>
    <n v="10368"/>
    <x v="16"/>
    <x v="175"/>
    <n v="18"/>
    <x v="0"/>
    <s v="Designer"/>
    <n v="168761"/>
    <s v="No"/>
  </r>
  <r>
    <n v="10369"/>
    <x v="126"/>
    <x v="176"/>
    <n v="23"/>
    <x v="1"/>
    <s v="Other"/>
    <n v="196293"/>
    <s v="No"/>
  </r>
  <r>
    <n v="10370"/>
    <x v="177"/>
    <x v="0"/>
    <n v="26"/>
    <x v="1"/>
    <s v="Lawyer"/>
    <n v="66213"/>
    <s v="No"/>
  </r>
  <r>
    <n v="10371"/>
    <x v="190"/>
    <x v="51"/>
    <n v="31"/>
    <x v="1"/>
    <s v="Writer"/>
    <n v="191526"/>
    <s v="No"/>
  </r>
  <r>
    <n v="10372"/>
    <x v="191"/>
    <x v="177"/>
    <n v="33"/>
    <x v="1"/>
    <s v="Nurse"/>
    <n v="125890"/>
    <s v="Yes"/>
  </r>
  <r>
    <n v="10373"/>
    <x v="157"/>
    <x v="61"/>
    <n v="18"/>
    <x v="0"/>
    <s v="Teacher"/>
    <n v="375"/>
    <s v="No"/>
  </r>
  <r>
    <n v="10374"/>
    <x v="6"/>
    <x v="178"/>
    <n v="33"/>
    <x v="1"/>
    <s v="Nurse"/>
    <n v="166448"/>
    <s v="Yes"/>
  </r>
  <r>
    <n v="10375"/>
    <x v="113"/>
    <x v="179"/>
    <n v="19"/>
    <x v="1"/>
    <s v="Doctor"/>
    <n v="91380"/>
    <s v="Yes"/>
  </r>
  <r>
    <n v="10376"/>
    <x v="192"/>
    <x v="180"/>
    <n v="30"/>
    <x v="0"/>
    <s v="Developer"/>
    <n v="184729"/>
    <s v="No"/>
  </r>
  <r>
    <n v="10377"/>
    <x v="193"/>
    <x v="5"/>
    <n v="22"/>
    <x v="0"/>
    <s v="Student"/>
    <n v="198559"/>
    <s v="Yes"/>
  </r>
  <r>
    <n v="10378"/>
    <x v="38"/>
    <x v="181"/>
    <n v="21"/>
    <x v="2"/>
    <s v="Manager"/>
    <n v="61616"/>
    <s v="Yes"/>
  </r>
  <r>
    <n v="10379"/>
    <x v="194"/>
    <x v="182"/>
    <n v="29"/>
    <x v="1"/>
    <s v="Developer"/>
    <n v="27933"/>
    <s v="No"/>
  </r>
  <r>
    <n v="10380"/>
    <x v="195"/>
    <x v="183"/>
    <n v="28"/>
    <x v="2"/>
    <s v="Lawyer"/>
    <n v="39170"/>
    <s v="Yes"/>
  </r>
  <r>
    <n v="10381"/>
    <x v="64"/>
    <x v="13"/>
    <n v="27"/>
    <x v="1"/>
    <s v="Designer"/>
    <n v="116498"/>
    <s v="No"/>
  </r>
  <r>
    <n v="10382"/>
    <x v="196"/>
    <x v="6"/>
    <n v="25"/>
    <x v="1"/>
    <s v="Designer"/>
    <n v="118642"/>
    <s v="Yes"/>
  </r>
  <r>
    <n v="10383"/>
    <x v="85"/>
    <x v="10"/>
    <n v="28"/>
    <x v="1"/>
    <s v="Manager"/>
    <n v="126228"/>
    <s v="Yes"/>
  </r>
  <r>
    <n v="10384"/>
    <x v="197"/>
    <x v="184"/>
    <n v="31"/>
    <x v="2"/>
    <s v="Other"/>
    <n v="40025"/>
    <s v="Yes"/>
  </r>
  <r>
    <n v="10385"/>
    <x v="198"/>
    <x v="185"/>
    <n v="20"/>
    <x v="0"/>
    <s v="Engineer"/>
    <n v="198524"/>
    <s v="No"/>
  </r>
  <r>
    <n v="10386"/>
    <x v="120"/>
    <x v="186"/>
    <n v="27"/>
    <x v="2"/>
    <s v="Nurse"/>
    <n v="121776"/>
    <s v="Yes"/>
  </r>
  <r>
    <n v="10387"/>
    <x v="199"/>
    <x v="187"/>
    <n v="24"/>
    <x v="0"/>
    <s v="Artist"/>
    <n v="144286"/>
    <s v="Yes"/>
  </r>
  <r>
    <n v="10388"/>
    <x v="99"/>
    <x v="188"/>
    <n v="33"/>
    <x v="1"/>
    <s v="Lawyer"/>
    <n v="5935"/>
    <s v="Yes"/>
  </r>
  <r>
    <n v="10389"/>
    <x v="177"/>
    <x v="118"/>
    <n v="32"/>
    <x v="1"/>
    <s v="Lawyer"/>
    <n v="150482"/>
    <s v="No"/>
  </r>
  <r>
    <n v="10390"/>
    <x v="200"/>
    <x v="189"/>
    <n v="34"/>
    <x v="0"/>
    <s v="Student"/>
    <n v="90682"/>
    <s v="No"/>
  </r>
  <r>
    <n v="10391"/>
    <x v="64"/>
    <x v="190"/>
    <n v="28"/>
    <x v="2"/>
    <s v="Other"/>
    <n v="172392"/>
    <s v="No"/>
  </r>
  <r>
    <n v="10392"/>
    <x v="201"/>
    <x v="90"/>
    <n v="32"/>
    <x v="1"/>
    <s v="Other"/>
    <n v="199428"/>
    <s v="Yes"/>
  </r>
  <r>
    <n v="10393"/>
    <x v="136"/>
    <x v="50"/>
    <n v="34"/>
    <x v="1"/>
    <s v="Engineer"/>
    <n v="111514"/>
    <s v="Yes"/>
  </r>
  <r>
    <n v="10394"/>
    <x v="202"/>
    <x v="1"/>
    <n v="27"/>
    <x v="1"/>
    <s v="Writer"/>
    <n v="107394"/>
    <s v="Yes"/>
  </r>
  <r>
    <n v="10395"/>
    <x v="203"/>
    <x v="44"/>
    <n v="28"/>
    <x v="2"/>
    <s v="Other"/>
    <n v="166509"/>
    <s v="No"/>
  </r>
  <r>
    <n v="10396"/>
    <x v="200"/>
    <x v="22"/>
    <n v="34"/>
    <x v="2"/>
    <s v="Artist"/>
    <n v="19994"/>
    <s v="No"/>
  </r>
  <r>
    <n v="10397"/>
    <x v="2"/>
    <x v="191"/>
    <n v="28"/>
    <x v="2"/>
    <s v="Artist"/>
    <n v="143561"/>
    <s v="No"/>
  </r>
  <r>
    <n v="10398"/>
    <x v="153"/>
    <x v="192"/>
    <n v="19"/>
    <x v="1"/>
    <s v="Artist"/>
    <n v="107071"/>
    <s v="Yes"/>
  </r>
  <r>
    <n v="10399"/>
    <x v="192"/>
    <x v="193"/>
    <n v="25"/>
    <x v="2"/>
    <s v="Developer"/>
    <n v="196246"/>
    <s v="Yes"/>
  </r>
  <r>
    <n v="10400"/>
    <x v="89"/>
    <x v="194"/>
    <n v="20"/>
    <x v="1"/>
    <s v="Manager"/>
    <n v="139726"/>
    <s v="No"/>
  </r>
  <r>
    <n v="10401"/>
    <x v="204"/>
    <x v="195"/>
    <n v="32"/>
    <x v="0"/>
    <s v="Doctor"/>
    <n v="61001"/>
    <s v="Yes"/>
  </r>
  <r>
    <n v="10403"/>
    <x v="126"/>
    <x v="6"/>
    <n v="34"/>
    <x v="1"/>
    <s v="Writer"/>
    <n v="92159"/>
    <s v="Yes"/>
  </r>
  <r>
    <n v="10404"/>
    <x v="64"/>
    <x v="49"/>
    <n v="22"/>
    <x v="1"/>
    <s v="Doctor"/>
    <n v="10265"/>
    <s v="Yes"/>
  </r>
  <r>
    <n v="10405"/>
    <x v="205"/>
    <x v="103"/>
    <n v="26"/>
    <x v="0"/>
    <s v="Doctor"/>
    <n v="142688"/>
    <s v="Yes"/>
  </r>
  <r>
    <n v="10406"/>
    <x v="206"/>
    <x v="146"/>
    <n v="19"/>
    <x v="1"/>
    <s v="Designer"/>
    <n v="177739"/>
    <s v="No"/>
  </r>
  <r>
    <n v="10407"/>
    <x v="207"/>
    <x v="196"/>
    <n v="20"/>
    <x v="0"/>
    <s v="Doctor"/>
    <n v="13809"/>
    <s v="No"/>
  </r>
  <r>
    <n v="10408"/>
    <x v="208"/>
    <x v="93"/>
    <n v="19"/>
    <x v="1"/>
    <s v="Lawyer"/>
    <n v="116623"/>
    <s v="No"/>
  </r>
  <r>
    <n v="10409"/>
    <x v="209"/>
    <x v="197"/>
    <n v="26"/>
    <x v="0"/>
    <s v="Doctor"/>
    <n v="108647"/>
    <s v="Yes"/>
  </r>
  <r>
    <n v="10410"/>
    <x v="210"/>
    <x v="47"/>
    <n v="22"/>
    <x v="1"/>
    <s v="Artist"/>
    <n v="169477"/>
    <s v="Yes"/>
  </r>
  <r>
    <n v="10411"/>
    <x v="211"/>
    <x v="16"/>
    <n v="23"/>
    <x v="0"/>
    <s v="Doctor"/>
    <n v="124682"/>
    <s v="Yes"/>
  </r>
  <r>
    <n v="10412"/>
    <x v="212"/>
    <x v="98"/>
    <n v="23"/>
    <x v="0"/>
    <s v="Other"/>
    <n v="130012"/>
    <s v="Yes"/>
  </r>
  <r>
    <n v="10413"/>
    <x v="213"/>
    <x v="51"/>
    <n v="30"/>
    <x v="2"/>
    <s v="Designer"/>
    <n v="33301"/>
    <s v="No"/>
  </r>
  <r>
    <n v="10415"/>
    <x v="0"/>
    <x v="198"/>
    <n v="23"/>
    <x v="0"/>
    <s v="Manager"/>
    <n v="174775"/>
    <s v="No"/>
  </r>
  <r>
    <n v="10416"/>
    <x v="214"/>
    <x v="199"/>
    <n v="29"/>
    <x v="0"/>
    <s v="Lawyer"/>
    <n v="29445"/>
    <s v="Yes"/>
  </r>
  <r>
    <n v="10417"/>
    <x v="215"/>
    <x v="200"/>
    <n v="27"/>
    <x v="2"/>
    <s v="Developer"/>
    <n v="153607"/>
    <s v="No"/>
  </r>
  <r>
    <n v="10418"/>
    <x v="2"/>
    <x v="21"/>
    <n v="31"/>
    <x v="0"/>
    <s v="Writer"/>
    <n v="178562"/>
    <s v="Yes"/>
  </r>
  <r>
    <n v="10419"/>
    <x v="174"/>
    <x v="201"/>
    <n v="32"/>
    <x v="0"/>
    <s v="Designer"/>
    <n v="37327"/>
    <s v="No"/>
  </r>
  <r>
    <n v="10420"/>
    <x v="60"/>
    <x v="47"/>
    <n v="34"/>
    <x v="2"/>
    <s v="Manager"/>
    <n v="129380"/>
    <s v="No"/>
  </r>
  <r>
    <n v="10421"/>
    <x v="157"/>
    <x v="129"/>
    <n v="26"/>
    <x v="0"/>
    <s v="Designer"/>
    <n v="74050"/>
    <s v="Yes"/>
  </r>
  <r>
    <n v="10422"/>
    <x v="1"/>
    <x v="202"/>
    <n v="25"/>
    <x v="2"/>
    <s v="Designer"/>
    <n v="82297"/>
    <s v="Yes"/>
  </r>
  <r>
    <n v="10423"/>
    <x v="126"/>
    <x v="203"/>
    <n v="18"/>
    <x v="1"/>
    <s v="Doctor"/>
    <n v="135234"/>
    <s v="No"/>
  </r>
  <r>
    <n v="10424"/>
    <x v="136"/>
    <x v="193"/>
    <n v="33"/>
    <x v="2"/>
    <s v="Nurse"/>
    <n v="124814"/>
    <s v="Yes"/>
  </r>
  <r>
    <n v="10425"/>
    <x v="9"/>
    <x v="204"/>
    <n v="27"/>
    <x v="1"/>
    <s v="Teacher"/>
    <n v="171315"/>
    <s v="Yes"/>
  </r>
  <r>
    <n v="10426"/>
    <x v="216"/>
    <x v="205"/>
    <n v="34"/>
    <x v="0"/>
    <s v="Other"/>
    <n v="3589"/>
    <s v="No"/>
  </r>
  <r>
    <n v="10427"/>
    <x v="174"/>
    <x v="206"/>
    <n v="24"/>
    <x v="2"/>
    <s v="Doctor"/>
    <n v="19962"/>
    <s v="No"/>
  </r>
  <r>
    <n v="10428"/>
    <x v="217"/>
    <x v="203"/>
    <n v="18"/>
    <x v="1"/>
    <s v="Lawyer"/>
    <n v="71345"/>
    <s v="Yes"/>
  </r>
  <r>
    <n v="10429"/>
    <x v="218"/>
    <x v="142"/>
    <n v="29"/>
    <x v="1"/>
    <s v="Teacher"/>
    <n v="41950"/>
    <s v="No"/>
  </r>
  <r>
    <n v="10430"/>
    <x v="219"/>
    <x v="207"/>
    <n v="21"/>
    <x v="1"/>
    <s v="Nurse"/>
    <n v="159029"/>
    <s v="Yes"/>
  </r>
  <r>
    <n v="10431"/>
    <x v="60"/>
    <x v="173"/>
    <n v="30"/>
    <x v="1"/>
    <s v="Manager"/>
    <n v="168143"/>
    <s v="Yes"/>
  </r>
  <r>
    <n v="10432"/>
    <x v="220"/>
    <x v="161"/>
    <n v="21"/>
    <x v="0"/>
    <s v="Writer"/>
    <n v="156017"/>
    <s v="No"/>
  </r>
  <r>
    <n v="10433"/>
    <x v="60"/>
    <x v="115"/>
    <n v="21"/>
    <x v="1"/>
    <s v="Developer"/>
    <n v="1350"/>
    <s v="No"/>
  </r>
  <r>
    <n v="10434"/>
    <x v="221"/>
    <x v="179"/>
    <n v="26"/>
    <x v="2"/>
    <s v="Designer"/>
    <n v="53692"/>
    <s v="No"/>
  </r>
  <r>
    <n v="10435"/>
    <x v="20"/>
    <x v="68"/>
    <n v="19"/>
    <x v="2"/>
    <s v="Nurse"/>
    <n v="114453"/>
    <s v="Yes"/>
  </r>
  <r>
    <n v="10436"/>
    <x v="222"/>
    <x v="208"/>
    <n v="24"/>
    <x v="2"/>
    <s v="Other"/>
    <n v="183207"/>
    <s v="No"/>
  </r>
  <r>
    <n v="10437"/>
    <x v="1"/>
    <x v="209"/>
    <n v="33"/>
    <x v="1"/>
    <s v="Manager"/>
    <n v="44868"/>
    <s v="Yes"/>
  </r>
  <r>
    <n v="10438"/>
    <x v="223"/>
    <x v="210"/>
    <n v="27"/>
    <x v="1"/>
    <s v="Designer"/>
    <n v="180188"/>
    <s v="Yes"/>
  </r>
  <r>
    <n v="10439"/>
    <x v="224"/>
    <x v="5"/>
    <n v="23"/>
    <x v="1"/>
    <s v="Manager"/>
    <n v="172854"/>
    <s v="Yes"/>
  </r>
  <r>
    <n v="10440"/>
    <x v="60"/>
    <x v="211"/>
    <n v="24"/>
    <x v="1"/>
    <s v="Designer"/>
    <n v="154333"/>
    <s v="No"/>
  </r>
  <r>
    <n v="10441"/>
    <x v="57"/>
    <x v="195"/>
    <n v="27"/>
    <x v="2"/>
    <s v="Student"/>
    <n v="51478"/>
    <s v="Yes"/>
  </r>
  <r>
    <n v="10442"/>
    <x v="225"/>
    <x v="212"/>
    <n v="29"/>
    <x v="1"/>
    <s v="Doctor"/>
    <n v="58518"/>
    <s v="No"/>
  </r>
  <r>
    <n v="10443"/>
    <x v="226"/>
    <x v="2"/>
    <n v="32"/>
    <x v="2"/>
    <s v="Engineer"/>
    <n v="189679"/>
    <s v="No"/>
  </r>
  <r>
    <n v="10444"/>
    <x v="227"/>
    <x v="118"/>
    <n v="19"/>
    <x v="2"/>
    <s v="Doctor"/>
    <n v="59031"/>
    <s v="Yes"/>
  </r>
  <r>
    <n v="10445"/>
    <x v="213"/>
    <x v="161"/>
    <n v="29"/>
    <x v="0"/>
    <s v="Lawyer"/>
    <n v="177459"/>
    <s v="Yes"/>
  </r>
  <r>
    <n v="10446"/>
    <x v="228"/>
    <x v="213"/>
    <n v="33"/>
    <x v="1"/>
    <s v="Writer"/>
    <n v="49812"/>
    <s v="No"/>
  </r>
  <r>
    <n v="10447"/>
    <x v="229"/>
    <x v="214"/>
    <n v="27"/>
    <x v="2"/>
    <s v="Developer"/>
    <n v="78596"/>
    <s v="Yes"/>
  </r>
  <r>
    <n v="10448"/>
    <x v="230"/>
    <x v="19"/>
    <n v="21"/>
    <x v="2"/>
    <s v="Engineer"/>
    <n v="165051"/>
    <s v="No"/>
  </r>
  <r>
    <n v="10449"/>
    <x v="231"/>
    <x v="215"/>
    <n v="34"/>
    <x v="1"/>
    <s v="Writer"/>
    <n v="10789"/>
    <s v="No"/>
  </r>
  <r>
    <n v="10450"/>
    <x v="217"/>
    <x v="205"/>
    <n v="32"/>
    <x v="1"/>
    <s v="Nurse"/>
    <n v="197850"/>
    <s v="Yes"/>
  </r>
  <r>
    <n v="10451"/>
    <x v="232"/>
    <x v="216"/>
    <n v="22"/>
    <x v="0"/>
    <s v="Doctor"/>
    <n v="8535"/>
    <s v="Yes"/>
  </r>
  <r>
    <n v="10452"/>
    <x v="135"/>
    <x v="217"/>
    <n v="28"/>
    <x v="1"/>
    <s v="Artist"/>
    <n v="7331"/>
    <s v="Yes"/>
  </r>
  <r>
    <n v="10453"/>
    <x v="233"/>
    <x v="3"/>
    <n v="21"/>
    <x v="1"/>
    <s v="Lawyer"/>
    <n v="138184"/>
    <s v="Yes"/>
  </r>
  <r>
    <n v="10454"/>
    <x v="94"/>
    <x v="101"/>
    <n v="23"/>
    <x v="0"/>
    <s v="Doctor"/>
    <n v="115427"/>
    <s v="Yes"/>
  </r>
  <r>
    <n v="10455"/>
    <x v="234"/>
    <x v="26"/>
    <n v="30"/>
    <x v="2"/>
    <s v="Doctor"/>
    <n v="139121"/>
    <s v="No"/>
  </r>
  <r>
    <n v="10456"/>
    <x v="235"/>
    <x v="218"/>
    <n v="31"/>
    <x v="1"/>
    <s v="Engineer"/>
    <n v="40660"/>
    <s v="Yes"/>
  </r>
  <r>
    <n v="10457"/>
    <x v="236"/>
    <x v="219"/>
    <n v="32"/>
    <x v="1"/>
    <s v="Artist"/>
    <n v="119866"/>
    <s v="Yes"/>
  </r>
  <r>
    <n v="10458"/>
    <x v="111"/>
    <x v="220"/>
    <n v="27"/>
    <x v="1"/>
    <s v="Engineer"/>
    <n v="90592"/>
    <s v="No"/>
  </r>
  <r>
    <n v="10459"/>
    <x v="157"/>
    <x v="4"/>
    <n v="33"/>
    <x v="2"/>
    <s v="Artist"/>
    <n v="101384"/>
    <s v="No"/>
  </r>
  <r>
    <n v="10460"/>
    <x v="237"/>
    <x v="39"/>
    <n v="24"/>
    <x v="1"/>
    <s v="Other"/>
    <n v="151934"/>
    <s v="Yes"/>
  </r>
  <r>
    <n v="10461"/>
    <x v="236"/>
    <x v="221"/>
    <n v="27"/>
    <x v="0"/>
    <s v="Artist"/>
    <n v="184991"/>
    <s v="No"/>
  </r>
  <r>
    <n v="10462"/>
    <x v="6"/>
    <x v="222"/>
    <n v="18"/>
    <x v="1"/>
    <s v="Designer"/>
    <n v="142553"/>
    <s v="Yes"/>
  </r>
  <r>
    <n v="10463"/>
    <x v="99"/>
    <x v="208"/>
    <n v="28"/>
    <x v="2"/>
    <s v="Developer"/>
    <n v="188004"/>
    <s v="Yes"/>
  </r>
  <r>
    <n v="10464"/>
    <x v="204"/>
    <x v="223"/>
    <n v="18"/>
    <x v="0"/>
    <s v="Teacher"/>
    <n v="47890"/>
    <s v="Yes"/>
  </r>
  <r>
    <n v="10465"/>
    <x v="185"/>
    <x v="224"/>
    <n v="21"/>
    <x v="1"/>
    <s v="Artist"/>
    <n v="9001"/>
    <s v="Yes"/>
  </r>
  <r>
    <n v="10466"/>
    <x v="238"/>
    <x v="4"/>
    <n v="19"/>
    <x v="0"/>
    <s v="Developer"/>
    <n v="75818"/>
    <s v="No"/>
  </r>
  <r>
    <n v="10467"/>
    <x v="239"/>
    <x v="118"/>
    <n v="24"/>
    <x v="0"/>
    <s v="Lawyer"/>
    <n v="182937"/>
    <s v="Yes"/>
  </r>
  <r>
    <n v="10468"/>
    <x v="69"/>
    <x v="225"/>
    <n v="28"/>
    <x v="0"/>
    <s v="Other"/>
    <n v="163544"/>
    <s v="Yes"/>
  </r>
  <r>
    <n v="10469"/>
    <x v="91"/>
    <x v="226"/>
    <n v="32"/>
    <x v="0"/>
    <s v="Developer"/>
    <n v="143152"/>
    <s v="Yes"/>
  </r>
  <r>
    <n v="10470"/>
    <x v="240"/>
    <x v="162"/>
    <n v="19"/>
    <x v="2"/>
    <s v="Engineer"/>
    <n v="152754"/>
    <s v="Yes"/>
  </r>
  <r>
    <n v="10471"/>
    <x v="241"/>
    <x v="227"/>
    <n v="21"/>
    <x v="1"/>
    <s v="Manager"/>
    <n v="116235"/>
    <s v="Yes"/>
  </r>
  <r>
    <n v="10472"/>
    <x v="242"/>
    <x v="16"/>
    <n v="23"/>
    <x v="1"/>
    <s v="Other"/>
    <n v="166621"/>
    <s v="Yes"/>
  </r>
  <r>
    <n v="10473"/>
    <x v="243"/>
    <x v="21"/>
    <n v="27"/>
    <x v="1"/>
    <s v="Manager"/>
    <n v="137072"/>
    <s v="Yes"/>
  </r>
  <r>
    <n v="10474"/>
    <x v="232"/>
    <x v="194"/>
    <n v="19"/>
    <x v="0"/>
    <s v="Developer"/>
    <n v="59031"/>
    <s v="Yes"/>
  </r>
  <r>
    <n v="10475"/>
    <x v="244"/>
    <x v="34"/>
    <n v="21"/>
    <x v="1"/>
    <s v="Nurse"/>
    <n v="133051"/>
    <s v="No"/>
  </r>
  <r>
    <n v="10476"/>
    <x v="136"/>
    <x v="228"/>
    <n v="20"/>
    <x v="1"/>
    <s v="Nurse"/>
    <n v="125834"/>
    <s v="Yes"/>
  </r>
  <r>
    <n v="10477"/>
    <x v="245"/>
    <x v="229"/>
    <n v="33"/>
    <x v="0"/>
    <s v="Student"/>
    <n v="53208"/>
    <s v="No"/>
  </r>
  <r>
    <n v="10478"/>
    <x v="246"/>
    <x v="230"/>
    <n v="19"/>
    <x v="0"/>
    <s v="Lawyer"/>
    <n v="138340"/>
    <s v="Yes"/>
  </r>
  <r>
    <n v="10479"/>
    <x v="247"/>
    <x v="231"/>
    <n v="26"/>
    <x v="1"/>
    <s v="Doctor"/>
    <n v="195408"/>
    <s v="Yes"/>
  </r>
  <r>
    <n v="10480"/>
    <x v="135"/>
    <x v="232"/>
    <n v="24"/>
    <x v="2"/>
    <s v="Lawyer"/>
    <n v="158213"/>
    <s v="No"/>
  </r>
  <r>
    <n v="10481"/>
    <x v="206"/>
    <x v="125"/>
    <n v="27"/>
    <x v="1"/>
    <s v="Student"/>
    <n v="136884"/>
    <s v="Yes"/>
  </r>
  <r>
    <n v="10482"/>
    <x v="34"/>
    <x v="11"/>
    <n v="33"/>
    <x v="1"/>
    <s v="Manager"/>
    <n v="11592"/>
    <s v="No"/>
  </r>
  <r>
    <n v="10483"/>
    <x v="248"/>
    <x v="233"/>
    <n v="33"/>
    <x v="0"/>
    <s v="Developer"/>
    <n v="85399"/>
    <s v="No"/>
  </r>
  <r>
    <n v="10484"/>
    <x v="249"/>
    <x v="43"/>
    <n v="29"/>
    <x v="2"/>
    <s v="Designer"/>
    <n v="47619"/>
    <s v="No"/>
  </r>
  <r>
    <n v="10485"/>
    <x v="250"/>
    <x v="234"/>
    <n v="32"/>
    <x v="0"/>
    <s v="Teacher"/>
    <n v="14853"/>
    <s v="Yes"/>
  </r>
  <r>
    <n v="10486"/>
    <x v="0"/>
    <x v="4"/>
    <n v="31"/>
    <x v="0"/>
    <s v="Doctor"/>
    <n v="155766"/>
    <s v="No"/>
  </r>
  <r>
    <n v="10487"/>
    <x v="251"/>
    <x v="16"/>
    <n v="24"/>
    <x v="1"/>
    <s v="Nurse"/>
    <n v="99036"/>
    <s v="Yes"/>
  </r>
  <r>
    <n v="10488"/>
    <x v="252"/>
    <x v="167"/>
    <n v="32"/>
    <x v="0"/>
    <s v="Lawyer"/>
    <n v="93918"/>
    <s v="Yes"/>
  </r>
  <r>
    <n v="10489"/>
    <x v="1"/>
    <x v="235"/>
    <n v="29"/>
    <x v="2"/>
    <s v="Engineer"/>
    <n v="197677"/>
    <s v="Yes"/>
  </r>
  <r>
    <n v="10490"/>
    <x v="253"/>
    <x v="236"/>
    <n v="34"/>
    <x v="0"/>
    <s v="Other"/>
    <n v="151684"/>
    <s v="No"/>
  </r>
  <r>
    <n v="10491"/>
    <x v="254"/>
    <x v="237"/>
    <n v="18"/>
    <x v="0"/>
    <s v="Designer"/>
    <n v="128130"/>
    <s v="No"/>
  </r>
  <r>
    <n v="10492"/>
    <x v="255"/>
    <x v="5"/>
    <n v="21"/>
    <x v="1"/>
    <s v="Other"/>
    <n v="100157"/>
    <s v="Yes"/>
  </r>
  <r>
    <n v="10493"/>
    <x v="57"/>
    <x v="212"/>
    <n v="22"/>
    <x v="2"/>
    <s v="Designer"/>
    <n v="60003"/>
    <s v="No"/>
  </r>
  <r>
    <n v="10494"/>
    <x v="233"/>
    <x v="9"/>
    <n v="33"/>
    <x v="1"/>
    <s v="Developer"/>
    <n v="93495"/>
    <s v="Yes"/>
  </r>
  <r>
    <n v="10495"/>
    <x v="134"/>
    <x v="238"/>
    <n v="19"/>
    <x v="1"/>
    <s v="Writer"/>
    <n v="98107"/>
    <s v="No"/>
  </r>
  <r>
    <n v="10496"/>
    <x v="79"/>
    <x v="239"/>
    <n v="20"/>
    <x v="1"/>
    <s v="Developer"/>
    <n v="44756"/>
    <s v="No"/>
  </r>
  <r>
    <n v="10497"/>
    <x v="83"/>
    <x v="240"/>
    <n v="31"/>
    <x v="2"/>
    <s v="Engineer"/>
    <n v="133172"/>
    <s v="Yes"/>
  </r>
  <r>
    <n v="10498"/>
    <x v="34"/>
    <x v="241"/>
    <n v="31"/>
    <x v="2"/>
    <s v="Writer"/>
    <n v="11250"/>
    <s v="No"/>
  </r>
  <r>
    <n v="10499"/>
    <x v="182"/>
    <x v="242"/>
    <n v="32"/>
    <x v="0"/>
    <s v="Nurse"/>
    <n v="6222"/>
    <s v="No"/>
  </r>
  <r>
    <n v="10500"/>
    <x v="103"/>
    <x v="23"/>
    <n v="18"/>
    <x v="1"/>
    <s v="Manager"/>
    <n v="195220"/>
    <s v="Yes"/>
  </r>
  <r>
    <n v="10501"/>
    <x v="256"/>
    <x v="210"/>
    <n v="23"/>
    <x v="1"/>
    <s v="Designer"/>
    <n v="64309"/>
    <s v="No"/>
  </r>
  <r>
    <n v="10502"/>
    <x v="207"/>
    <x v="31"/>
    <n v="28"/>
    <x v="0"/>
    <s v="Manager"/>
    <n v="18500"/>
    <s v="Yes"/>
  </r>
  <r>
    <n v="10503"/>
    <x v="177"/>
    <x v="243"/>
    <n v="22"/>
    <x v="1"/>
    <s v="Artist"/>
    <n v="100824"/>
    <s v="No"/>
  </r>
  <r>
    <n v="10504"/>
    <x v="257"/>
    <x v="244"/>
    <n v="28"/>
    <x v="2"/>
    <s v="Teacher"/>
    <n v="64343"/>
    <s v="Yes"/>
  </r>
  <r>
    <n v="10505"/>
    <x v="258"/>
    <x v="18"/>
    <n v="28"/>
    <x v="0"/>
    <s v="Student"/>
    <n v="15431"/>
    <s v="No"/>
  </r>
  <r>
    <n v="10506"/>
    <x v="220"/>
    <x v="5"/>
    <n v="34"/>
    <x v="0"/>
    <s v="Teacher"/>
    <n v="193594"/>
    <s v="Yes"/>
  </r>
  <r>
    <n v="10507"/>
    <x v="0"/>
    <x v="142"/>
    <n v="33"/>
    <x v="0"/>
    <s v="Manager"/>
    <n v="55804"/>
    <s v="No"/>
  </r>
  <r>
    <n v="10508"/>
    <x v="259"/>
    <x v="51"/>
    <n v="32"/>
    <x v="2"/>
    <s v="Nurse"/>
    <n v="150060"/>
    <s v="Yes"/>
  </r>
  <r>
    <n v="10509"/>
    <x v="260"/>
    <x v="245"/>
    <n v="31"/>
    <x v="2"/>
    <s v="Developer"/>
    <n v="134522"/>
    <s v="Yes"/>
  </r>
  <r>
    <n v="10511"/>
    <x v="134"/>
    <x v="182"/>
    <n v="26"/>
    <x v="1"/>
    <s v="Writer"/>
    <n v="5765"/>
    <s v="No"/>
  </r>
  <r>
    <n v="10512"/>
    <x v="190"/>
    <x v="94"/>
    <n v="31"/>
    <x v="1"/>
    <s v="Writer"/>
    <n v="109120"/>
    <s v="No"/>
  </r>
  <r>
    <n v="10513"/>
    <x v="261"/>
    <x v="43"/>
    <n v="26"/>
    <x v="1"/>
    <s v="Writer"/>
    <n v="59450"/>
    <s v="No"/>
  </r>
  <r>
    <n v="10514"/>
    <x v="64"/>
    <x v="246"/>
    <n v="28"/>
    <x v="1"/>
    <s v="Doctor"/>
    <n v="29755"/>
    <s v="Yes"/>
  </r>
  <r>
    <n v="10515"/>
    <x v="178"/>
    <x v="42"/>
    <n v="19"/>
    <x v="2"/>
    <s v="Student"/>
    <n v="82126"/>
    <s v="Yes"/>
  </r>
  <r>
    <n v="10516"/>
    <x v="262"/>
    <x v="247"/>
    <n v="31"/>
    <x v="0"/>
    <s v="Manager"/>
    <n v="194925"/>
    <s v="Yes"/>
  </r>
  <r>
    <n v="10517"/>
    <x v="263"/>
    <x v="248"/>
    <n v="20"/>
    <x v="1"/>
    <s v="Manager"/>
    <n v="86914"/>
    <s v="No"/>
  </r>
  <r>
    <n v="10518"/>
    <x v="264"/>
    <x v="249"/>
    <n v="33"/>
    <x v="1"/>
    <s v="Lawyer"/>
    <n v="199579"/>
    <s v="Yes"/>
  </r>
  <r>
    <n v="10519"/>
    <x v="265"/>
    <x v="119"/>
    <n v="19"/>
    <x v="0"/>
    <s v="Doctor"/>
    <n v="125280"/>
    <s v="No"/>
  </r>
  <r>
    <n v="10520"/>
    <x v="60"/>
    <x v="19"/>
    <n v="24"/>
    <x v="1"/>
    <s v="Nurse"/>
    <n v="91187"/>
    <s v="Yes"/>
  </r>
  <r>
    <n v="10521"/>
    <x v="266"/>
    <x v="97"/>
    <n v="20"/>
    <x v="0"/>
    <s v="Writer"/>
    <n v="63117"/>
    <s v="Yes"/>
  </r>
  <r>
    <n v="10523"/>
    <x v="267"/>
    <x v="250"/>
    <n v="22"/>
    <x v="2"/>
    <s v="Nurse"/>
    <n v="26761"/>
    <s v="Yes"/>
  </r>
  <r>
    <n v="10524"/>
    <x v="103"/>
    <x v="27"/>
    <n v="31"/>
    <x v="1"/>
    <s v="Engineer"/>
    <n v="162430"/>
    <s v="No"/>
  </r>
  <r>
    <n v="10525"/>
    <x v="268"/>
    <x v="251"/>
    <n v="33"/>
    <x v="1"/>
    <s v="Lawyer"/>
    <n v="39128"/>
    <s v="No"/>
  </r>
  <r>
    <n v="10526"/>
    <x v="206"/>
    <x v="1"/>
    <n v="23"/>
    <x v="2"/>
    <s v="Designer"/>
    <n v="61745"/>
    <s v="Yes"/>
  </r>
  <r>
    <n v="10527"/>
    <x v="234"/>
    <x v="252"/>
    <n v="19"/>
    <x v="0"/>
    <s v="Teacher"/>
    <n v="76209"/>
    <s v="Yes"/>
  </r>
  <r>
    <n v="10528"/>
    <x v="221"/>
    <x v="253"/>
    <n v="32"/>
    <x v="0"/>
    <s v="Designer"/>
    <n v="122635"/>
    <s v="Yes"/>
  </r>
  <r>
    <n v="10529"/>
    <x v="269"/>
    <x v="254"/>
    <n v="26"/>
    <x v="0"/>
    <s v="Student"/>
    <n v="28701"/>
    <s v="No"/>
  </r>
  <r>
    <n v="10530"/>
    <x v="1"/>
    <x v="19"/>
    <n v="21"/>
    <x v="2"/>
    <s v="Artist"/>
    <n v="28109"/>
    <s v="Yes"/>
  </r>
  <r>
    <n v="10531"/>
    <x v="229"/>
    <x v="255"/>
    <n v="32"/>
    <x v="0"/>
    <s v="Lawyer"/>
    <n v="146759"/>
    <s v="No"/>
  </r>
  <r>
    <n v="10532"/>
    <x v="250"/>
    <x v="16"/>
    <n v="20"/>
    <x v="0"/>
    <s v="Student"/>
    <n v="61156"/>
    <s v="Yes"/>
  </r>
  <r>
    <n v="10533"/>
    <x v="103"/>
    <x v="256"/>
    <n v="26"/>
    <x v="1"/>
    <s v="Lawyer"/>
    <n v="94195"/>
    <s v="No"/>
  </r>
  <r>
    <n v="10534"/>
    <x v="270"/>
    <x v="257"/>
    <n v="19"/>
    <x v="0"/>
    <s v="Lawyer"/>
    <n v="16207"/>
    <s v="Yes"/>
  </r>
  <r>
    <n v="10535"/>
    <x v="260"/>
    <x v="258"/>
    <n v="22"/>
    <x v="0"/>
    <s v="Other"/>
    <n v="197171"/>
    <s v="Yes"/>
  </r>
  <r>
    <n v="10536"/>
    <x v="271"/>
    <x v="12"/>
    <n v="30"/>
    <x v="0"/>
    <s v="Engineer"/>
    <n v="180354"/>
    <s v="Yes"/>
  </r>
  <r>
    <n v="10537"/>
    <x v="34"/>
    <x v="42"/>
    <n v="32"/>
    <x v="2"/>
    <s v="Manager"/>
    <n v="120327"/>
    <s v="No"/>
  </r>
  <r>
    <n v="10538"/>
    <x v="272"/>
    <x v="259"/>
    <n v="33"/>
    <x v="0"/>
    <s v="Doctor"/>
    <n v="52901"/>
    <s v="No"/>
  </r>
  <r>
    <n v="10539"/>
    <x v="273"/>
    <x v="22"/>
    <n v="32"/>
    <x v="2"/>
    <s v="Artist"/>
    <n v="7695"/>
    <s v="No"/>
  </r>
  <r>
    <n v="10540"/>
    <x v="274"/>
    <x v="260"/>
    <n v="21"/>
    <x v="2"/>
    <s v="Student"/>
    <n v="124700"/>
    <s v="No"/>
  </r>
  <r>
    <n v="10541"/>
    <x v="199"/>
    <x v="261"/>
    <n v="18"/>
    <x v="0"/>
    <s v="Developer"/>
    <n v="22065"/>
    <s v="Yes"/>
  </r>
  <r>
    <n v="10542"/>
    <x v="182"/>
    <x v="101"/>
    <n v="30"/>
    <x v="0"/>
    <s v="Other"/>
    <n v="127095"/>
    <s v="Yes"/>
  </r>
  <r>
    <n v="10543"/>
    <x v="275"/>
    <x v="7"/>
    <n v="23"/>
    <x v="2"/>
    <s v="Artist"/>
    <n v="87685"/>
    <s v="No"/>
  </r>
  <r>
    <n v="10544"/>
    <x v="272"/>
    <x v="51"/>
    <n v="27"/>
    <x v="0"/>
    <s v="Student"/>
    <n v="4203"/>
    <s v="Yes"/>
  </r>
  <r>
    <n v="10545"/>
    <x v="276"/>
    <x v="17"/>
    <n v="24"/>
    <x v="1"/>
    <s v="Lawyer"/>
    <n v="93866"/>
    <s v="No"/>
  </r>
  <r>
    <n v="10546"/>
    <x v="219"/>
    <x v="41"/>
    <n v="31"/>
    <x v="1"/>
    <s v="Engineer"/>
    <n v="109870"/>
    <s v="No"/>
  </r>
  <r>
    <n v="10547"/>
    <x v="214"/>
    <x v="262"/>
    <n v="30"/>
    <x v="0"/>
    <s v="Developer"/>
    <n v="155546"/>
    <s v="No"/>
  </r>
  <r>
    <n v="10548"/>
    <x v="277"/>
    <x v="263"/>
    <n v="23"/>
    <x v="2"/>
    <s v="Teacher"/>
    <n v="30138"/>
    <s v="Yes"/>
  </r>
  <r>
    <n v="10549"/>
    <x v="89"/>
    <x v="117"/>
    <n v="20"/>
    <x v="2"/>
    <s v="Student"/>
    <n v="90181"/>
    <s v="Yes"/>
  </r>
  <r>
    <n v="10550"/>
    <x v="38"/>
    <x v="223"/>
    <n v="31"/>
    <x v="2"/>
    <s v="Writer"/>
    <n v="165028"/>
    <s v="Yes"/>
  </r>
  <r>
    <n v="10551"/>
    <x v="111"/>
    <x v="264"/>
    <n v="23"/>
    <x v="2"/>
    <s v="Artist"/>
    <n v="131974"/>
    <s v="Yes"/>
  </r>
  <r>
    <n v="10552"/>
    <x v="278"/>
    <x v="13"/>
    <n v="20"/>
    <x v="2"/>
    <s v="Manager"/>
    <n v="61925"/>
    <s v="No"/>
  </r>
  <r>
    <n v="10553"/>
    <x v="279"/>
    <x v="26"/>
    <n v="21"/>
    <x v="1"/>
    <s v="Artist"/>
    <n v="132972"/>
    <s v="No"/>
  </r>
  <r>
    <n v="10554"/>
    <x v="46"/>
    <x v="265"/>
    <n v="24"/>
    <x v="1"/>
    <s v="Nurse"/>
    <n v="141046"/>
    <s v="Yes"/>
  </r>
  <r>
    <n v="10555"/>
    <x v="220"/>
    <x v="266"/>
    <n v="30"/>
    <x v="0"/>
    <s v="Doctor"/>
    <n v="117709"/>
    <s v="No"/>
  </r>
  <r>
    <n v="10556"/>
    <x v="263"/>
    <x v="267"/>
    <n v="31"/>
    <x v="2"/>
    <s v="Developer"/>
    <n v="153299"/>
    <s v="No"/>
  </r>
  <r>
    <n v="10557"/>
    <x v="34"/>
    <x v="268"/>
    <n v="34"/>
    <x v="2"/>
    <s v="Teacher"/>
    <n v="41674"/>
    <s v="No"/>
  </r>
  <r>
    <n v="10558"/>
    <x v="126"/>
    <x v="269"/>
    <n v="21"/>
    <x v="1"/>
    <s v="Artist"/>
    <n v="196468"/>
    <s v="Yes"/>
  </r>
  <r>
    <n v="10559"/>
    <x v="280"/>
    <x v="2"/>
    <n v="24"/>
    <x v="2"/>
    <s v="Developer"/>
    <n v="55330"/>
    <s v="Yes"/>
  </r>
  <r>
    <n v="10560"/>
    <x v="256"/>
    <x v="270"/>
    <n v="33"/>
    <x v="1"/>
    <s v="Teacher"/>
    <n v="41747"/>
    <s v="Yes"/>
  </r>
  <r>
    <n v="10561"/>
    <x v="94"/>
    <x v="13"/>
    <n v="27"/>
    <x v="2"/>
    <s v="Nurse"/>
    <n v="139233"/>
    <s v="No"/>
  </r>
  <r>
    <n v="10562"/>
    <x v="281"/>
    <x v="2"/>
    <n v="21"/>
    <x v="2"/>
    <s v="Designer"/>
    <n v="88682"/>
    <s v="No"/>
  </r>
  <r>
    <n v="10563"/>
    <x v="64"/>
    <x v="27"/>
    <n v="33"/>
    <x v="2"/>
    <s v="Teacher"/>
    <n v="17465"/>
    <s v="No"/>
  </r>
  <r>
    <n v="10564"/>
    <x v="260"/>
    <x v="204"/>
    <n v="23"/>
    <x v="1"/>
    <s v="Artist"/>
    <n v="106433"/>
    <s v="No"/>
  </r>
  <r>
    <n v="10565"/>
    <x v="282"/>
    <x v="254"/>
    <n v="24"/>
    <x v="0"/>
    <s v="Writer"/>
    <n v="2661"/>
    <s v="Yes"/>
  </r>
  <r>
    <n v="10566"/>
    <x v="30"/>
    <x v="271"/>
    <n v="20"/>
    <x v="1"/>
    <s v="Writer"/>
    <n v="27575"/>
    <s v="No"/>
  </r>
  <r>
    <n v="10567"/>
    <x v="97"/>
    <x v="219"/>
    <n v="24"/>
    <x v="0"/>
    <s v="Engineer"/>
    <n v="75875"/>
    <s v="No"/>
  </r>
  <r>
    <n v="10568"/>
    <x v="283"/>
    <x v="0"/>
    <n v="22"/>
    <x v="2"/>
    <s v="Developer"/>
    <n v="50116"/>
    <s v="No"/>
  </r>
  <r>
    <n v="10569"/>
    <x v="284"/>
    <x v="272"/>
    <n v="30"/>
    <x v="2"/>
    <s v="Lawyer"/>
    <n v="131985"/>
    <s v="No"/>
  </r>
  <r>
    <n v="10570"/>
    <x v="285"/>
    <x v="4"/>
    <n v="30"/>
    <x v="0"/>
    <s v="Engineer"/>
    <n v="45"/>
    <s v="No"/>
  </r>
  <r>
    <n v="10571"/>
    <x v="260"/>
    <x v="273"/>
    <n v="26"/>
    <x v="0"/>
    <s v="Writer"/>
    <n v="16073"/>
    <s v="No"/>
  </r>
  <r>
    <n v="10572"/>
    <x v="60"/>
    <x v="1"/>
    <n v="29"/>
    <x v="2"/>
    <s v="Other"/>
    <n v="43959"/>
    <s v="Yes"/>
  </r>
  <r>
    <n v="10573"/>
    <x v="286"/>
    <x v="274"/>
    <n v="22"/>
    <x v="0"/>
    <s v="Engineer"/>
    <n v="132880"/>
    <s v="No"/>
  </r>
  <r>
    <n v="10574"/>
    <x v="64"/>
    <x v="150"/>
    <n v="29"/>
    <x v="1"/>
    <s v="Developer"/>
    <n v="15464"/>
    <s v="No"/>
  </r>
  <r>
    <n v="10575"/>
    <x v="3"/>
    <x v="275"/>
    <n v="24"/>
    <x v="2"/>
    <s v="Writer"/>
    <n v="175266"/>
    <s v="Yes"/>
  </r>
  <r>
    <n v="10576"/>
    <x v="206"/>
    <x v="37"/>
    <n v="20"/>
    <x v="1"/>
    <s v="Teacher"/>
    <n v="178228"/>
    <s v="Yes"/>
  </r>
  <r>
    <n v="10577"/>
    <x v="254"/>
    <x v="276"/>
    <n v="27"/>
    <x v="2"/>
    <s v="Student"/>
    <n v="161947"/>
    <s v="No"/>
  </r>
  <r>
    <n v="10578"/>
    <x v="248"/>
    <x v="114"/>
    <n v="29"/>
    <x v="0"/>
    <s v="Artist"/>
    <n v="159745"/>
    <s v="No"/>
  </r>
  <r>
    <n v="10579"/>
    <x v="287"/>
    <x v="150"/>
    <n v="31"/>
    <x v="1"/>
    <s v="Designer"/>
    <n v="172085"/>
    <s v="No"/>
  </r>
  <r>
    <n v="10580"/>
    <x v="219"/>
    <x v="277"/>
    <n v="27"/>
    <x v="1"/>
    <s v="Doctor"/>
    <n v="92572"/>
    <s v="Yes"/>
  </r>
  <r>
    <n v="10581"/>
    <x v="211"/>
    <x v="187"/>
    <n v="20"/>
    <x v="0"/>
    <s v="Writer"/>
    <n v="187268"/>
    <s v="Yes"/>
  </r>
  <r>
    <n v="10582"/>
    <x v="220"/>
    <x v="278"/>
    <n v="29"/>
    <x v="0"/>
    <s v="Writer"/>
    <n v="17795"/>
    <s v="Yes"/>
  </r>
  <r>
    <n v="10583"/>
    <x v="288"/>
    <x v="139"/>
    <n v="18"/>
    <x v="0"/>
    <s v="Doctor"/>
    <n v="36627"/>
    <s v="Yes"/>
  </r>
  <r>
    <n v="10584"/>
    <x v="260"/>
    <x v="279"/>
    <n v="29"/>
    <x v="2"/>
    <s v="Engineer"/>
    <n v="65658"/>
    <s v="Yes"/>
  </r>
  <r>
    <n v="10585"/>
    <x v="116"/>
    <x v="138"/>
    <n v="23"/>
    <x v="0"/>
    <s v="Artist"/>
    <n v="74762"/>
    <s v="No"/>
  </r>
  <r>
    <n v="10586"/>
    <x v="6"/>
    <x v="280"/>
    <n v="20"/>
    <x v="1"/>
    <s v="Other"/>
    <n v="183078"/>
    <s v="No"/>
  </r>
  <r>
    <n v="10587"/>
    <x v="248"/>
    <x v="47"/>
    <n v="18"/>
    <x v="2"/>
    <s v="Doctor"/>
    <n v="69024"/>
    <s v="No"/>
  </r>
  <r>
    <n v="10588"/>
    <x v="289"/>
    <x v="125"/>
    <n v="20"/>
    <x v="0"/>
    <s v="Nurse"/>
    <n v="25945"/>
    <s v="No"/>
  </r>
  <r>
    <n v="10590"/>
    <x v="290"/>
    <x v="281"/>
    <n v="30"/>
    <x v="0"/>
    <s v="Nurse"/>
    <n v="193447"/>
    <s v="No"/>
  </r>
  <r>
    <n v="10591"/>
    <x v="291"/>
    <x v="176"/>
    <n v="18"/>
    <x v="1"/>
    <s v="Developer"/>
    <n v="47630"/>
    <s v="Yes"/>
  </r>
  <r>
    <n v="10592"/>
    <x v="153"/>
    <x v="282"/>
    <n v="19"/>
    <x v="1"/>
    <s v="Student"/>
    <n v="92716"/>
    <s v="No"/>
  </r>
  <r>
    <n v="10593"/>
    <x v="245"/>
    <x v="50"/>
    <n v="23"/>
    <x v="2"/>
    <s v="Student"/>
    <n v="172918"/>
    <s v="Yes"/>
  </r>
  <r>
    <n v="10594"/>
    <x v="292"/>
    <x v="38"/>
    <n v="26"/>
    <x v="1"/>
    <s v="Doctor"/>
    <n v="116778"/>
    <s v="Yes"/>
  </r>
  <r>
    <n v="10595"/>
    <x v="85"/>
    <x v="283"/>
    <n v="29"/>
    <x v="1"/>
    <s v="Lawyer"/>
    <n v="152688"/>
    <s v="No"/>
  </r>
  <r>
    <n v="10596"/>
    <x v="285"/>
    <x v="284"/>
    <n v="22"/>
    <x v="0"/>
    <s v="Artist"/>
    <n v="111818"/>
    <s v="No"/>
  </r>
  <r>
    <n v="10597"/>
    <x v="24"/>
    <x v="285"/>
    <n v="34"/>
    <x v="2"/>
    <s v="Nurse"/>
    <n v="66588"/>
    <s v="Yes"/>
  </r>
  <r>
    <n v="10598"/>
    <x v="293"/>
    <x v="286"/>
    <n v="26"/>
    <x v="0"/>
    <s v="Nurse"/>
    <n v="25774"/>
    <s v="Yes"/>
  </r>
  <r>
    <n v="10599"/>
    <x v="294"/>
    <x v="68"/>
    <n v="27"/>
    <x v="2"/>
    <s v="Other"/>
    <n v="17327"/>
    <s v="Yes"/>
  </r>
  <r>
    <n v="10600"/>
    <x v="295"/>
    <x v="6"/>
    <n v="20"/>
    <x v="0"/>
    <s v="Designer"/>
    <n v="164085"/>
    <s v="Yes"/>
  </r>
  <r>
    <n v="10601"/>
    <x v="296"/>
    <x v="287"/>
    <n v="23"/>
    <x v="2"/>
    <s v="Designer"/>
    <n v="126991"/>
    <s v="Yes"/>
  </r>
  <r>
    <n v="10602"/>
    <x v="284"/>
    <x v="22"/>
    <n v="28"/>
    <x v="2"/>
    <s v="Artist"/>
    <n v="48647"/>
    <s v="Yes"/>
  </r>
  <r>
    <n v="10603"/>
    <x v="297"/>
    <x v="28"/>
    <n v="27"/>
    <x v="2"/>
    <s v="Manager"/>
    <n v="1066"/>
    <s v="Yes"/>
  </r>
  <r>
    <n v="10604"/>
    <x v="134"/>
    <x v="288"/>
    <n v="29"/>
    <x v="1"/>
    <s v="Nurse"/>
    <n v="39841"/>
    <s v="No"/>
  </r>
  <r>
    <n v="10605"/>
    <x v="245"/>
    <x v="266"/>
    <n v="29"/>
    <x v="0"/>
    <s v="Manager"/>
    <n v="59820"/>
    <s v="No"/>
  </r>
  <r>
    <n v="10606"/>
    <x v="193"/>
    <x v="289"/>
    <n v="22"/>
    <x v="2"/>
    <s v="Artist"/>
    <n v="121867"/>
    <s v="No"/>
  </r>
  <r>
    <n v="10607"/>
    <x v="64"/>
    <x v="280"/>
    <n v="23"/>
    <x v="1"/>
    <s v="Lawyer"/>
    <n v="118111"/>
    <s v="No"/>
  </r>
  <r>
    <n v="10608"/>
    <x v="203"/>
    <x v="142"/>
    <n v="34"/>
    <x v="1"/>
    <s v="Manager"/>
    <n v="36127"/>
    <s v="No"/>
  </r>
  <r>
    <n v="10609"/>
    <x v="200"/>
    <x v="290"/>
    <n v="32"/>
    <x v="2"/>
    <s v="Developer"/>
    <n v="192915"/>
    <s v="Yes"/>
  </r>
  <r>
    <n v="10610"/>
    <x v="274"/>
    <x v="49"/>
    <n v="18"/>
    <x v="2"/>
    <s v="Teacher"/>
    <n v="25006"/>
    <s v="No"/>
  </r>
  <r>
    <n v="10611"/>
    <x v="246"/>
    <x v="291"/>
    <n v="34"/>
    <x v="2"/>
    <s v="Manager"/>
    <n v="102565"/>
    <s v="No"/>
  </r>
  <r>
    <n v="10612"/>
    <x v="1"/>
    <x v="53"/>
    <n v="32"/>
    <x v="1"/>
    <s v="Designer"/>
    <n v="177901"/>
    <s v="No"/>
  </r>
  <r>
    <n v="10613"/>
    <x v="298"/>
    <x v="173"/>
    <n v="31"/>
    <x v="1"/>
    <s v="Lawyer"/>
    <n v="197748"/>
    <s v="No"/>
  </r>
  <r>
    <n v="10614"/>
    <x v="134"/>
    <x v="292"/>
    <n v="30"/>
    <x v="2"/>
    <s v="Designer"/>
    <n v="24374"/>
    <s v="Yes"/>
  </r>
  <r>
    <n v="10615"/>
    <x v="113"/>
    <x v="266"/>
    <n v="34"/>
    <x v="2"/>
    <s v="Artist"/>
    <n v="2058"/>
    <s v="No"/>
  </r>
  <r>
    <n v="10616"/>
    <x v="0"/>
    <x v="137"/>
    <n v="26"/>
    <x v="0"/>
    <s v="Developer"/>
    <n v="14966"/>
    <s v="No"/>
  </r>
  <r>
    <n v="10617"/>
    <x v="6"/>
    <x v="293"/>
    <n v="19"/>
    <x v="2"/>
    <s v="Lawyer"/>
    <n v="158701"/>
    <s v="No"/>
  </r>
  <r>
    <n v="10618"/>
    <x v="205"/>
    <x v="294"/>
    <n v="26"/>
    <x v="0"/>
    <s v="Artist"/>
    <n v="107249"/>
    <s v="Yes"/>
  </r>
  <r>
    <n v="10619"/>
    <x v="299"/>
    <x v="13"/>
    <n v="31"/>
    <x v="0"/>
    <s v="Nurse"/>
    <n v="11460"/>
    <s v="Yes"/>
  </r>
  <r>
    <n v="10620"/>
    <x v="190"/>
    <x v="295"/>
    <n v="19"/>
    <x v="1"/>
    <s v="Manager"/>
    <n v="40035"/>
    <s v="No"/>
  </r>
  <r>
    <n v="10621"/>
    <x v="241"/>
    <x v="296"/>
    <n v="31"/>
    <x v="1"/>
    <s v="Teacher"/>
    <n v="169971"/>
    <s v="No"/>
  </r>
  <r>
    <n v="10622"/>
    <x v="197"/>
    <x v="297"/>
    <n v="32"/>
    <x v="2"/>
    <s v="Manager"/>
    <n v="50276"/>
    <s v="Yes"/>
  </r>
  <r>
    <n v="10623"/>
    <x v="174"/>
    <x v="3"/>
    <n v="30"/>
    <x v="0"/>
    <s v="Nurse"/>
    <n v="130366"/>
    <s v="No"/>
  </r>
  <r>
    <n v="10624"/>
    <x v="24"/>
    <x v="90"/>
    <n v="20"/>
    <x v="1"/>
    <s v="Other"/>
    <n v="176783"/>
    <s v="No"/>
  </r>
  <r>
    <n v="10625"/>
    <x v="300"/>
    <x v="97"/>
    <n v="25"/>
    <x v="0"/>
    <s v="Other"/>
    <n v="113689"/>
    <s v="Yes"/>
  </r>
  <r>
    <n v="10626"/>
    <x v="120"/>
    <x v="298"/>
    <n v="30"/>
    <x v="2"/>
    <s v="Teacher"/>
    <n v="81669"/>
    <s v="No"/>
  </r>
  <r>
    <n v="10627"/>
    <x v="168"/>
    <x v="299"/>
    <n v="28"/>
    <x v="1"/>
    <s v="Developer"/>
    <n v="167408"/>
    <s v="No"/>
  </r>
  <r>
    <n v="10628"/>
    <x v="301"/>
    <x v="300"/>
    <n v="22"/>
    <x v="2"/>
    <s v="Designer"/>
    <n v="126607"/>
    <s v="Yes"/>
  </r>
  <r>
    <n v="10629"/>
    <x v="302"/>
    <x v="25"/>
    <n v="21"/>
    <x v="0"/>
    <s v="Designer"/>
    <n v="181537"/>
    <s v="No"/>
  </r>
  <r>
    <n v="10630"/>
    <x v="303"/>
    <x v="44"/>
    <n v="28"/>
    <x v="2"/>
    <s v="Doctor"/>
    <n v="99881"/>
    <s v="No"/>
  </r>
  <r>
    <n v="10631"/>
    <x v="304"/>
    <x v="301"/>
    <n v="24"/>
    <x v="1"/>
    <s v="Doctor"/>
    <n v="104339"/>
    <s v="Yes"/>
  </r>
  <r>
    <n v="10632"/>
    <x v="64"/>
    <x v="302"/>
    <n v="21"/>
    <x v="1"/>
    <s v="Teacher"/>
    <n v="7125"/>
    <s v="No"/>
  </r>
  <r>
    <n v="10633"/>
    <x v="305"/>
    <x v="1"/>
    <n v="28"/>
    <x v="0"/>
    <s v="Artist"/>
    <n v="117060"/>
    <s v="Yes"/>
  </r>
  <r>
    <n v="10634"/>
    <x v="306"/>
    <x v="303"/>
    <n v="27"/>
    <x v="2"/>
    <s v="Designer"/>
    <n v="114112"/>
    <s v="Yes"/>
  </r>
  <r>
    <n v="10635"/>
    <x v="222"/>
    <x v="304"/>
    <n v="24"/>
    <x v="2"/>
    <s v="Doctor"/>
    <n v="167115"/>
    <s v="Yes"/>
  </r>
  <r>
    <n v="10637"/>
    <x v="307"/>
    <x v="305"/>
    <n v="33"/>
    <x v="0"/>
    <s v="Student"/>
    <n v="100058"/>
    <s v="No"/>
  </r>
  <r>
    <n v="10638"/>
    <x v="308"/>
    <x v="4"/>
    <n v="26"/>
    <x v="2"/>
    <s v="Artist"/>
    <n v="147099"/>
    <s v="No"/>
  </r>
  <r>
    <n v="10639"/>
    <x v="245"/>
    <x v="306"/>
    <n v="25"/>
    <x v="2"/>
    <s v="Writer"/>
    <n v="195249"/>
    <s v="Yes"/>
  </r>
  <r>
    <n v="10640"/>
    <x v="309"/>
    <x v="307"/>
    <n v="24"/>
    <x v="2"/>
    <s v="Other"/>
    <n v="21079"/>
    <s v="Yes"/>
  </r>
  <r>
    <n v="10642"/>
    <x v="1"/>
    <x v="25"/>
    <n v="34"/>
    <x v="1"/>
    <s v="Designer"/>
    <n v="46036"/>
    <s v="No"/>
  </r>
  <r>
    <n v="10643"/>
    <x v="17"/>
    <x v="308"/>
    <n v="21"/>
    <x v="1"/>
    <s v="Designer"/>
    <n v="96147"/>
    <s v="Yes"/>
  </r>
  <r>
    <n v="10644"/>
    <x v="310"/>
    <x v="2"/>
    <n v="24"/>
    <x v="0"/>
    <s v="Other"/>
    <n v="139315"/>
    <s v="No"/>
  </r>
  <r>
    <n v="10645"/>
    <x v="60"/>
    <x v="231"/>
    <n v="22"/>
    <x v="1"/>
    <s v="Artist"/>
    <n v="154011"/>
    <s v="No"/>
  </r>
  <r>
    <n v="10646"/>
    <x v="227"/>
    <x v="309"/>
    <n v="33"/>
    <x v="2"/>
    <s v="Doctor"/>
    <n v="160086"/>
    <s v="No"/>
  </r>
  <r>
    <n v="10647"/>
    <x v="199"/>
    <x v="310"/>
    <n v="30"/>
    <x v="2"/>
    <s v="Developer"/>
    <n v="101482"/>
    <s v="No"/>
  </r>
  <r>
    <n v="10648"/>
    <x v="311"/>
    <x v="129"/>
    <n v="24"/>
    <x v="2"/>
    <s v="Doctor"/>
    <n v="11043"/>
    <s v="Yes"/>
  </r>
  <r>
    <n v="10649"/>
    <x v="34"/>
    <x v="311"/>
    <n v="19"/>
    <x v="1"/>
    <s v="Writer"/>
    <n v="154187"/>
    <s v="Yes"/>
  </r>
  <r>
    <n v="10650"/>
    <x v="34"/>
    <x v="290"/>
    <n v="32"/>
    <x v="1"/>
    <s v="Student"/>
    <n v="150780"/>
    <s v="No"/>
  </r>
  <r>
    <n v="10651"/>
    <x v="312"/>
    <x v="162"/>
    <n v="24"/>
    <x v="2"/>
    <s v="Writer"/>
    <n v="195457"/>
    <s v="Yes"/>
  </r>
  <r>
    <n v="10652"/>
    <x v="94"/>
    <x v="312"/>
    <n v="25"/>
    <x v="0"/>
    <s v="Developer"/>
    <n v="175310"/>
    <s v="No"/>
  </r>
  <r>
    <n v="10653"/>
    <x v="64"/>
    <x v="313"/>
    <n v="23"/>
    <x v="1"/>
    <s v="Doctor"/>
    <n v="115900"/>
    <s v="No"/>
  </r>
  <r>
    <n v="10654"/>
    <x v="297"/>
    <x v="1"/>
    <n v="32"/>
    <x v="1"/>
    <s v="Manager"/>
    <n v="163676"/>
    <s v="Yes"/>
  </r>
  <r>
    <n v="10655"/>
    <x v="313"/>
    <x v="3"/>
    <n v="23"/>
    <x v="0"/>
    <s v="Manager"/>
    <n v="186702"/>
    <s v="Yes"/>
  </r>
  <r>
    <n v="10656"/>
    <x v="3"/>
    <x v="314"/>
    <n v="33"/>
    <x v="1"/>
    <s v="Teacher"/>
    <n v="46138"/>
    <s v="Yes"/>
  </r>
  <r>
    <n v="10657"/>
    <x v="311"/>
    <x v="315"/>
    <n v="24"/>
    <x v="0"/>
    <s v="Writer"/>
    <n v="97977"/>
    <s v="No"/>
  </r>
  <r>
    <n v="10658"/>
    <x v="314"/>
    <x v="301"/>
    <n v="19"/>
    <x v="1"/>
    <s v="Manager"/>
    <n v="7464"/>
    <s v="No"/>
  </r>
  <r>
    <n v="10659"/>
    <x v="205"/>
    <x v="316"/>
    <n v="21"/>
    <x v="2"/>
    <s v="Student"/>
    <n v="127924"/>
    <s v="No"/>
  </r>
  <r>
    <n v="10660"/>
    <x v="183"/>
    <x v="317"/>
    <n v="30"/>
    <x v="2"/>
    <s v="Teacher"/>
    <n v="153420"/>
    <s v="Yes"/>
  </r>
  <r>
    <n v="10661"/>
    <x v="183"/>
    <x v="318"/>
    <n v="29"/>
    <x v="0"/>
    <s v="Doctor"/>
    <n v="56266"/>
    <s v="Yes"/>
  </r>
  <r>
    <n v="10662"/>
    <x v="256"/>
    <x v="319"/>
    <n v="20"/>
    <x v="2"/>
    <s v="Doctor"/>
    <n v="189747"/>
    <s v="No"/>
  </r>
  <r>
    <n v="10663"/>
    <x v="315"/>
    <x v="320"/>
    <n v="32"/>
    <x v="1"/>
    <s v="Nurse"/>
    <n v="114959"/>
    <s v="Yes"/>
  </r>
  <r>
    <n v="10664"/>
    <x v="6"/>
    <x v="321"/>
    <n v="21"/>
    <x v="2"/>
    <s v="Developer"/>
    <n v="37570"/>
    <s v="No"/>
  </r>
  <r>
    <n v="10665"/>
    <x v="316"/>
    <x v="322"/>
    <n v="24"/>
    <x v="2"/>
    <s v="Teacher"/>
    <n v="76549"/>
    <s v="No"/>
  </r>
  <r>
    <n v="10666"/>
    <x v="303"/>
    <x v="31"/>
    <n v="18"/>
    <x v="1"/>
    <s v="Lawyer"/>
    <n v="64134"/>
    <s v="Yes"/>
  </r>
  <r>
    <n v="10667"/>
    <x v="260"/>
    <x v="323"/>
    <n v="24"/>
    <x v="0"/>
    <s v="Lawyer"/>
    <n v="69161"/>
    <s v="Yes"/>
  </r>
  <r>
    <n v="10668"/>
    <x v="220"/>
    <x v="306"/>
    <n v="20"/>
    <x v="0"/>
    <s v="Developer"/>
    <n v="127978"/>
    <s v="No"/>
  </r>
  <r>
    <n v="10669"/>
    <x v="314"/>
    <x v="289"/>
    <n v="33"/>
    <x v="1"/>
    <s v="Lawyer"/>
    <n v="155345"/>
    <s v="No"/>
  </r>
  <r>
    <n v="10670"/>
    <x v="269"/>
    <x v="108"/>
    <n v="24"/>
    <x v="2"/>
    <s v="Lawyer"/>
    <n v="179871"/>
    <s v="Yes"/>
  </r>
  <r>
    <n v="10671"/>
    <x v="1"/>
    <x v="17"/>
    <n v="29"/>
    <x v="1"/>
    <s v="Teacher"/>
    <n v="108945"/>
    <s v="Yes"/>
  </r>
  <r>
    <n v="10672"/>
    <x v="317"/>
    <x v="324"/>
    <n v="34"/>
    <x v="0"/>
    <s v="Teacher"/>
    <n v="98320"/>
    <s v="No"/>
  </r>
  <r>
    <n v="10673"/>
    <x v="132"/>
    <x v="14"/>
    <n v="19"/>
    <x v="0"/>
    <s v="Designer"/>
    <n v="174255"/>
    <s v="Yes"/>
  </r>
  <r>
    <n v="10674"/>
    <x v="318"/>
    <x v="325"/>
    <n v="26"/>
    <x v="2"/>
    <s v="Other"/>
    <n v="126545"/>
    <s v="No"/>
  </r>
  <r>
    <n v="10675"/>
    <x v="319"/>
    <x v="47"/>
    <n v="21"/>
    <x v="0"/>
    <s v="Nurse"/>
    <n v="14243"/>
    <s v="Yes"/>
  </r>
  <r>
    <n v="10676"/>
    <x v="85"/>
    <x v="21"/>
    <n v="29"/>
    <x v="1"/>
    <s v="Teacher"/>
    <n v="194278"/>
    <s v="Yes"/>
  </r>
  <r>
    <n v="10677"/>
    <x v="60"/>
    <x v="326"/>
    <n v="34"/>
    <x v="1"/>
    <s v="Student"/>
    <n v="178149"/>
    <s v="Yes"/>
  </r>
  <r>
    <n v="10678"/>
    <x v="284"/>
    <x v="327"/>
    <n v="21"/>
    <x v="0"/>
    <s v="Teacher"/>
    <n v="63888"/>
    <s v="No"/>
  </r>
  <r>
    <n v="10679"/>
    <x v="54"/>
    <x v="202"/>
    <n v="19"/>
    <x v="0"/>
    <s v="Student"/>
    <n v="98780"/>
    <s v="No"/>
  </r>
  <r>
    <n v="10680"/>
    <x v="320"/>
    <x v="55"/>
    <n v="22"/>
    <x v="1"/>
    <s v="Developer"/>
    <n v="169740"/>
    <s v="No"/>
  </r>
  <r>
    <n v="10681"/>
    <x v="249"/>
    <x v="256"/>
    <n v="20"/>
    <x v="0"/>
    <s v="Artist"/>
    <n v="126572"/>
    <s v="Yes"/>
  </r>
  <r>
    <n v="10682"/>
    <x v="89"/>
    <x v="37"/>
    <n v="29"/>
    <x v="2"/>
    <s v="Teacher"/>
    <n v="7524"/>
    <s v="Yes"/>
  </r>
  <r>
    <n v="10683"/>
    <x v="321"/>
    <x v="34"/>
    <n v="25"/>
    <x v="0"/>
    <s v="Nurse"/>
    <n v="154190"/>
    <s v="Yes"/>
  </r>
  <r>
    <n v="10684"/>
    <x v="249"/>
    <x v="208"/>
    <n v="33"/>
    <x v="0"/>
    <s v="Doctor"/>
    <n v="131672"/>
    <s v="Yes"/>
  </r>
  <r>
    <n v="10685"/>
    <x v="45"/>
    <x v="328"/>
    <n v="25"/>
    <x v="1"/>
    <s v="Writer"/>
    <n v="187176"/>
    <s v="No"/>
  </r>
  <r>
    <n v="10686"/>
    <x v="270"/>
    <x v="329"/>
    <n v="33"/>
    <x v="0"/>
    <s v="Artist"/>
    <n v="130866"/>
    <s v="Yes"/>
  </r>
  <r>
    <n v="10687"/>
    <x v="6"/>
    <x v="330"/>
    <n v="21"/>
    <x v="1"/>
    <s v="Student"/>
    <n v="186451"/>
    <s v="Yes"/>
  </r>
  <r>
    <n v="10688"/>
    <x v="322"/>
    <x v="26"/>
    <n v="34"/>
    <x v="2"/>
    <s v="Designer"/>
    <n v="176503"/>
    <s v="No"/>
  </r>
  <r>
    <n v="10689"/>
    <x v="317"/>
    <x v="146"/>
    <n v="27"/>
    <x v="2"/>
    <s v="Nurse"/>
    <n v="35766"/>
    <s v="No"/>
  </r>
  <r>
    <n v="10690"/>
    <x v="293"/>
    <x v="331"/>
    <n v="31"/>
    <x v="0"/>
    <s v="Other"/>
    <n v="83753"/>
    <s v="No"/>
  </r>
  <r>
    <n v="10691"/>
    <x v="64"/>
    <x v="332"/>
    <n v="27"/>
    <x v="2"/>
    <s v="Developer"/>
    <n v="22628"/>
    <s v="No"/>
  </r>
  <r>
    <n v="10692"/>
    <x v="323"/>
    <x v="333"/>
    <n v="28"/>
    <x v="0"/>
    <s v="Teacher"/>
    <n v="102700"/>
    <s v="No"/>
  </r>
  <r>
    <n v="10693"/>
    <x v="289"/>
    <x v="121"/>
    <n v="34"/>
    <x v="0"/>
    <s v="Engineer"/>
    <n v="19267"/>
    <s v="Yes"/>
  </r>
  <r>
    <n v="10694"/>
    <x v="213"/>
    <x v="47"/>
    <n v="18"/>
    <x v="2"/>
    <s v="Manager"/>
    <n v="336"/>
    <s v="Yes"/>
  </r>
  <r>
    <n v="10695"/>
    <x v="324"/>
    <x v="304"/>
    <n v="20"/>
    <x v="0"/>
    <s v="Lawyer"/>
    <n v="82060"/>
    <s v="Yes"/>
  </r>
  <r>
    <n v="10696"/>
    <x v="199"/>
    <x v="13"/>
    <n v="31"/>
    <x v="2"/>
    <s v="Nurse"/>
    <n v="164278"/>
    <s v="Yes"/>
  </r>
  <r>
    <n v="10697"/>
    <x v="325"/>
    <x v="334"/>
    <n v="30"/>
    <x v="2"/>
    <s v="Other"/>
    <n v="105563"/>
    <s v="No"/>
  </r>
  <r>
    <n v="10698"/>
    <x v="326"/>
    <x v="37"/>
    <n v="22"/>
    <x v="0"/>
    <s v="Student"/>
    <n v="78790"/>
    <s v="Yes"/>
  </r>
  <r>
    <n v="10699"/>
    <x v="248"/>
    <x v="9"/>
    <n v="27"/>
    <x v="0"/>
    <s v="Teacher"/>
    <n v="79601"/>
    <s v="No"/>
  </r>
  <r>
    <n v="10700"/>
    <x v="327"/>
    <x v="335"/>
    <n v="30"/>
    <x v="1"/>
    <s v="Teacher"/>
    <n v="31692"/>
    <s v="No"/>
  </r>
  <r>
    <n v="10701"/>
    <x v="328"/>
    <x v="161"/>
    <n v="24"/>
    <x v="2"/>
    <s v="Other"/>
    <n v="113339"/>
    <s v="No"/>
  </r>
  <r>
    <n v="10702"/>
    <x v="196"/>
    <x v="309"/>
    <n v="25"/>
    <x v="2"/>
    <s v="Doctor"/>
    <n v="197911"/>
    <s v="Yes"/>
  </r>
  <r>
    <n v="10703"/>
    <x v="329"/>
    <x v="91"/>
    <n v="25"/>
    <x v="2"/>
    <s v="Teacher"/>
    <n v="31766"/>
    <s v="No"/>
  </r>
  <r>
    <n v="10704"/>
    <x v="330"/>
    <x v="336"/>
    <n v="27"/>
    <x v="0"/>
    <s v="Developer"/>
    <n v="24053"/>
    <s v="Yes"/>
  </r>
  <r>
    <n v="10705"/>
    <x v="272"/>
    <x v="6"/>
    <n v="24"/>
    <x v="2"/>
    <s v="Designer"/>
    <n v="115830"/>
    <s v="No"/>
  </r>
  <r>
    <n v="10706"/>
    <x v="34"/>
    <x v="337"/>
    <n v="26"/>
    <x v="1"/>
    <s v="Designer"/>
    <n v="90561"/>
    <s v="No"/>
  </r>
  <r>
    <n v="10707"/>
    <x v="274"/>
    <x v="338"/>
    <n v="26"/>
    <x v="2"/>
    <s v="Lawyer"/>
    <n v="96985"/>
    <s v="Yes"/>
  </r>
  <r>
    <n v="10708"/>
    <x v="331"/>
    <x v="23"/>
    <n v="22"/>
    <x v="0"/>
    <s v="Designer"/>
    <n v="195506"/>
    <s v="No"/>
  </r>
  <r>
    <n v="10709"/>
    <x v="174"/>
    <x v="244"/>
    <n v="29"/>
    <x v="2"/>
    <s v="Developer"/>
    <n v="38924"/>
    <s v="No"/>
  </r>
  <r>
    <n v="10710"/>
    <x v="332"/>
    <x v="1"/>
    <n v="18"/>
    <x v="2"/>
    <s v="Developer"/>
    <n v="47949"/>
    <s v="No"/>
  </r>
  <r>
    <n v="10711"/>
    <x v="17"/>
    <x v="129"/>
    <n v="25"/>
    <x v="2"/>
    <s v="Doctor"/>
    <n v="2098"/>
    <s v="Yes"/>
  </r>
  <r>
    <n v="10712"/>
    <x v="333"/>
    <x v="103"/>
    <n v="19"/>
    <x v="1"/>
    <s v="Lawyer"/>
    <n v="181683"/>
    <s v="No"/>
  </r>
  <r>
    <n v="10713"/>
    <x v="199"/>
    <x v="187"/>
    <n v="23"/>
    <x v="0"/>
    <s v="Engineer"/>
    <n v="17032"/>
    <s v="No"/>
  </r>
  <r>
    <n v="10714"/>
    <x v="334"/>
    <x v="5"/>
    <n v="26"/>
    <x v="2"/>
    <s v="Nurse"/>
    <n v="184859"/>
    <s v="No"/>
  </r>
  <r>
    <n v="10715"/>
    <x v="335"/>
    <x v="198"/>
    <n v="33"/>
    <x v="0"/>
    <s v="Designer"/>
    <n v="197778"/>
    <s v="No"/>
  </r>
  <r>
    <n v="10716"/>
    <x v="104"/>
    <x v="21"/>
    <n v="30"/>
    <x v="1"/>
    <s v="Doctor"/>
    <n v="25524"/>
    <s v="Yes"/>
  </r>
  <r>
    <n v="10717"/>
    <x v="336"/>
    <x v="323"/>
    <n v="26"/>
    <x v="1"/>
    <s v="Engineer"/>
    <n v="98590"/>
    <s v="No"/>
  </r>
  <r>
    <n v="10718"/>
    <x v="298"/>
    <x v="29"/>
    <n v="20"/>
    <x v="2"/>
    <s v="Writer"/>
    <n v="138811"/>
    <s v="Yes"/>
  </r>
  <r>
    <n v="10719"/>
    <x v="52"/>
    <x v="339"/>
    <n v="26"/>
    <x v="0"/>
    <s v="Developer"/>
    <n v="84109"/>
    <s v="No"/>
  </r>
  <r>
    <n v="10720"/>
    <x v="289"/>
    <x v="58"/>
    <n v="19"/>
    <x v="0"/>
    <s v="Doctor"/>
    <n v="84713"/>
    <s v="No"/>
  </r>
  <r>
    <n v="10721"/>
    <x v="205"/>
    <x v="43"/>
    <n v="24"/>
    <x v="2"/>
    <s v="Designer"/>
    <n v="29620"/>
    <s v="Yes"/>
  </r>
  <r>
    <n v="10722"/>
    <x v="177"/>
    <x v="216"/>
    <n v="20"/>
    <x v="1"/>
    <s v="Nurse"/>
    <n v="24880"/>
    <s v="No"/>
  </r>
  <r>
    <n v="10723"/>
    <x v="337"/>
    <x v="340"/>
    <n v="20"/>
    <x v="1"/>
    <s v="Student"/>
    <n v="23514"/>
    <s v="No"/>
  </r>
  <r>
    <n v="10724"/>
    <x v="20"/>
    <x v="1"/>
    <n v="29"/>
    <x v="2"/>
    <s v="Lawyer"/>
    <n v="195478"/>
    <s v="No"/>
  </r>
  <r>
    <n v="10725"/>
    <x v="113"/>
    <x v="15"/>
    <n v="22"/>
    <x v="1"/>
    <s v="Manager"/>
    <n v="140576"/>
    <s v="Yes"/>
  </r>
  <r>
    <n v="10726"/>
    <x v="338"/>
    <x v="341"/>
    <n v="20"/>
    <x v="2"/>
    <s v="Artist"/>
    <n v="89192"/>
    <s v="No"/>
  </r>
  <r>
    <n v="10727"/>
    <x v="120"/>
    <x v="342"/>
    <n v="20"/>
    <x v="1"/>
    <s v="Engineer"/>
    <n v="159962"/>
    <s v="No"/>
  </r>
  <r>
    <n v="10728"/>
    <x v="339"/>
    <x v="117"/>
    <n v="25"/>
    <x v="2"/>
    <s v="Student"/>
    <n v="54884"/>
    <s v="Yes"/>
  </r>
  <r>
    <n v="10729"/>
    <x v="46"/>
    <x v="343"/>
    <n v="20"/>
    <x v="1"/>
    <s v="Writer"/>
    <n v="155308"/>
    <s v="Yes"/>
  </r>
  <r>
    <n v="10730"/>
    <x v="340"/>
    <x v="192"/>
    <n v="32"/>
    <x v="2"/>
    <s v="Teacher"/>
    <n v="27723"/>
    <s v="Yes"/>
  </r>
  <r>
    <n v="10731"/>
    <x v="85"/>
    <x v="344"/>
    <n v="28"/>
    <x v="1"/>
    <s v="Manager"/>
    <n v="119741"/>
    <s v="No"/>
  </r>
  <r>
    <n v="10732"/>
    <x v="250"/>
    <x v="345"/>
    <n v="31"/>
    <x v="0"/>
    <s v="Designer"/>
    <n v="91202"/>
    <s v="No"/>
  </r>
  <r>
    <n v="10733"/>
    <x v="85"/>
    <x v="21"/>
    <n v="28"/>
    <x v="1"/>
    <s v="Manager"/>
    <n v="22822"/>
    <s v="Yes"/>
  </r>
  <r>
    <n v="10734"/>
    <x v="24"/>
    <x v="18"/>
    <n v="24"/>
    <x v="2"/>
    <s v="Student"/>
    <n v="5102"/>
    <s v="Yes"/>
  </r>
  <r>
    <n v="10735"/>
    <x v="244"/>
    <x v="15"/>
    <n v="33"/>
    <x v="0"/>
    <s v="Lawyer"/>
    <n v="23205"/>
    <s v="Yes"/>
  </r>
  <r>
    <n v="10736"/>
    <x v="201"/>
    <x v="346"/>
    <n v="33"/>
    <x v="1"/>
    <s v="Designer"/>
    <n v="72946"/>
    <s v="Yes"/>
  </r>
  <r>
    <n v="10737"/>
    <x v="341"/>
    <x v="9"/>
    <n v="30"/>
    <x v="0"/>
    <s v="Other"/>
    <n v="88453"/>
    <s v="Yes"/>
  </r>
  <r>
    <n v="10738"/>
    <x v="113"/>
    <x v="347"/>
    <n v="20"/>
    <x v="2"/>
    <s v="Writer"/>
    <n v="30351"/>
    <s v="No"/>
  </r>
  <r>
    <n v="10739"/>
    <x v="172"/>
    <x v="348"/>
    <n v="28"/>
    <x v="0"/>
    <s v="Doctor"/>
    <n v="111289"/>
    <s v="Yes"/>
  </r>
  <r>
    <n v="10740"/>
    <x v="103"/>
    <x v="145"/>
    <n v="29"/>
    <x v="1"/>
    <s v="Developer"/>
    <n v="66653"/>
    <s v="Yes"/>
  </r>
  <r>
    <n v="10741"/>
    <x v="342"/>
    <x v="181"/>
    <n v="18"/>
    <x v="1"/>
    <s v="Doctor"/>
    <n v="59178"/>
    <s v="No"/>
  </r>
  <r>
    <n v="10742"/>
    <x v="1"/>
    <x v="101"/>
    <n v="20"/>
    <x v="1"/>
    <s v="Artist"/>
    <n v="181871"/>
    <s v="Yes"/>
  </r>
  <r>
    <n v="10743"/>
    <x v="193"/>
    <x v="167"/>
    <n v="29"/>
    <x v="0"/>
    <s v="Engineer"/>
    <n v="141757"/>
    <s v="No"/>
  </r>
  <r>
    <n v="10744"/>
    <x v="343"/>
    <x v="35"/>
    <n v="22"/>
    <x v="1"/>
    <s v="Writer"/>
    <n v="58844"/>
    <s v="No"/>
  </r>
  <r>
    <n v="10745"/>
    <x v="344"/>
    <x v="2"/>
    <n v="25"/>
    <x v="2"/>
    <s v="Other"/>
    <n v="45060"/>
    <s v="Yes"/>
  </r>
  <r>
    <n v="10746"/>
    <x v="1"/>
    <x v="349"/>
    <n v="27"/>
    <x v="2"/>
    <s v="Manager"/>
    <n v="180568"/>
    <s v="Yes"/>
  </r>
  <r>
    <n v="10747"/>
    <x v="168"/>
    <x v="350"/>
    <n v="33"/>
    <x v="2"/>
    <s v="Developer"/>
    <n v="98750"/>
    <s v="No"/>
  </r>
  <r>
    <n v="10748"/>
    <x v="0"/>
    <x v="351"/>
    <n v="23"/>
    <x v="2"/>
    <s v="Artist"/>
    <n v="94419"/>
    <s v="No"/>
  </r>
  <r>
    <n v="10749"/>
    <x v="43"/>
    <x v="68"/>
    <n v="26"/>
    <x v="0"/>
    <s v="Lawyer"/>
    <n v="15531"/>
    <s v="No"/>
  </r>
  <r>
    <n v="10750"/>
    <x v="317"/>
    <x v="204"/>
    <n v="21"/>
    <x v="1"/>
    <s v="Nurse"/>
    <n v="178487"/>
    <s v="Yes"/>
  </r>
  <r>
    <n v="10751"/>
    <x v="1"/>
    <x v="352"/>
    <n v="21"/>
    <x v="1"/>
    <s v="Other"/>
    <n v="153378"/>
    <s v="Yes"/>
  </r>
  <r>
    <n v="10752"/>
    <x v="122"/>
    <x v="353"/>
    <n v="34"/>
    <x v="2"/>
    <s v="Writer"/>
    <n v="131188"/>
    <s v="No"/>
  </r>
  <r>
    <n v="10753"/>
    <x v="249"/>
    <x v="142"/>
    <n v="32"/>
    <x v="2"/>
    <s v="Designer"/>
    <n v="43079"/>
    <s v="No"/>
  </r>
  <r>
    <n v="10754"/>
    <x v="345"/>
    <x v="101"/>
    <n v="27"/>
    <x v="2"/>
    <s v="Artist"/>
    <n v="149037"/>
    <s v="No"/>
  </r>
  <r>
    <n v="10755"/>
    <x v="60"/>
    <x v="354"/>
    <n v="28"/>
    <x v="1"/>
    <s v="Artist"/>
    <n v="169171"/>
    <s v="No"/>
  </r>
  <r>
    <n v="10756"/>
    <x v="346"/>
    <x v="355"/>
    <n v="34"/>
    <x v="1"/>
    <s v="Developer"/>
    <n v="65240"/>
    <s v="No"/>
  </r>
  <r>
    <n v="10757"/>
    <x v="83"/>
    <x v="356"/>
    <n v="29"/>
    <x v="1"/>
    <s v="Teacher"/>
    <n v="73811"/>
    <s v="Yes"/>
  </r>
  <r>
    <n v="10758"/>
    <x v="347"/>
    <x v="142"/>
    <n v="18"/>
    <x v="2"/>
    <s v="Lawyer"/>
    <n v="91878"/>
    <s v="Yes"/>
  </r>
  <r>
    <n v="10759"/>
    <x v="193"/>
    <x v="132"/>
    <n v="33"/>
    <x v="2"/>
    <s v="Writer"/>
    <n v="75145"/>
    <s v="No"/>
  </r>
  <r>
    <n v="10760"/>
    <x v="348"/>
    <x v="42"/>
    <n v="23"/>
    <x v="0"/>
    <s v="Writer"/>
    <n v="96241"/>
    <s v="No"/>
  </r>
  <r>
    <n v="10761"/>
    <x v="131"/>
    <x v="2"/>
    <n v="30"/>
    <x v="1"/>
    <s v="Teacher"/>
    <n v="103572"/>
    <s v="No"/>
  </r>
  <r>
    <n v="10762"/>
    <x v="297"/>
    <x v="38"/>
    <n v="23"/>
    <x v="2"/>
    <s v="Lawyer"/>
    <n v="148824"/>
    <s v="Yes"/>
  </r>
  <r>
    <n v="10763"/>
    <x v="349"/>
    <x v="357"/>
    <n v="34"/>
    <x v="1"/>
    <s v="Lawyer"/>
    <n v="9914"/>
    <s v="Yes"/>
  </r>
  <r>
    <n v="10764"/>
    <x v="0"/>
    <x v="358"/>
    <n v="20"/>
    <x v="2"/>
    <s v="Doctor"/>
    <n v="96394"/>
    <s v="No"/>
  </r>
  <r>
    <n v="10765"/>
    <x v="350"/>
    <x v="359"/>
    <n v="24"/>
    <x v="1"/>
    <s v="Designer"/>
    <n v="184965"/>
    <s v="Yes"/>
  </r>
  <r>
    <n v="10766"/>
    <x v="63"/>
    <x v="325"/>
    <n v="25"/>
    <x v="1"/>
    <s v="Other"/>
    <n v="168147"/>
    <s v="No"/>
  </r>
  <r>
    <n v="10767"/>
    <x v="1"/>
    <x v="360"/>
    <n v="29"/>
    <x v="1"/>
    <s v="Teacher"/>
    <n v="92902"/>
    <s v="Yes"/>
  </r>
  <r>
    <n v="10768"/>
    <x v="78"/>
    <x v="25"/>
    <n v="25"/>
    <x v="1"/>
    <s v="Nurse"/>
    <n v="92686"/>
    <s v="No"/>
  </r>
  <r>
    <n v="10769"/>
    <x v="214"/>
    <x v="120"/>
    <n v="27"/>
    <x v="0"/>
    <s v="Teacher"/>
    <n v="116700"/>
    <s v="Yes"/>
  </r>
  <r>
    <n v="10770"/>
    <x v="214"/>
    <x v="361"/>
    <n v="33"/>
    <x v="0"/>
    <s v="Manager"/>
    <n v="187645"/>
    <s v="Yes"/>
  </r>
  <r>
    <n v="10771"/>
    <x v="0"/>
    <x v="362"/>
    <n v="25"/>
    <x v="2"/>
    <s v="Artist"/>
    <n v="84331"/>
    <s v="No"/>
  </r>
  <r>
    <n v="10772"/>
    <x v="351"/>
    <x v="2"/>
    <n v="27"/>
    <x v="1"/>
    <s v="Nurse"/>
    <n v="186432"/>
    <s v="Yes"/>
  </r>
  <r>
    <n v="10773"/>
    <x v="205"/>
    <x v="15"/>
    <n v="28"/>
    <x v="0"/>
    <s v="Other"/>
    <n v="82128"/>
    <s v="Yes"/>
  </r>
  <r>
    <n v="10774"/>
    <x v="352"/>
    <x v="145"/>
    <n v="33"/>
    <x v="0"/>
    <s v="Student"/>
    <n v="48213"/>
    <s v="Yes"/>
  </r>
  <r>
    <n v="10775"/>
    <x v="353"/>
    <x v="363"/>
    <n v="22"/>
    <x v="2"/>
    <s v="Engineer"/>
    <n v="138982"/>
    <s v="No"/>
  </r>
  <r>
    <n v="10776"/>
    <x v="64"/>
    <x v="364"/>
    <n v="31"/>
    <x v="1"/>
    <s v="Lawyer"/>
    <n v="87778"/>
    <s v="Yes"/>
  </r>
  <r>
    <n v="10777"/>
    <x v="297"/>
    <x v="168"/>
    <n v="19"/>
    <x v="1"/>
    <s v="Lawyer"/>
    <n v="11610"/>
    <s v="No"/>
  </r>
  <r>
    <n v="10778"/>
    <x v="9"/>
    <x v="365"/>
    <n v="33"/>
    <x v="2"/>
    <s v="Doctor"/>
    <n v="183482"/>
    <s v="Yes"/>
  </r>
  <r>
    <n v="10779"/>
    <x v="260"/>
    <x v="270"/>
    <n v="18"/>
    <x v="0"/>
    <s v="Manager"/>
    <n v="103016"/>
    <s v="Yes"/>
  </r>
  <r>
    <n v="10780"/>
    <x v="354"/>
    <x v="366"/>
    <n v="23"/>
    <x v="0"/>
    <s v="Engineer"/>
    <n v="190169"/>
    <s v="No"/>
  </r>
  <r>
    <n v="10781"/>
    <x v="355"/>
    <x v="367"/>
    <n v="29"/>
    <x v="0"/>
    <s v="Artist"/>
    <n v="51001"/>
    <s v="Yes"/>
  </r>
  <r>
    <n v="10782"/>
    <x v="356"/>
    <x v="197"/>
    <n v="22"/>
    <x v="0"/>
    <s v="Lawyer"/>
    <n v="164187"/>
    <s v="Yes"/>
  </r>
  <r>
    <n v="10783"/>
    <x v="1"/>
    <x v="10"/>
    <n v="31"/>
    <x v="2"/>
    <s v="Teacher"/>
    <n v="189710"/>
    <s v="Yes"/>
  </r>
  <r>
    <n v="10784"/>
    <x v="357"/>
    <x v="3"/>
    <n v="23"/>
    <x v="2"/>
    <s v="Manager"/>
    <n v="73398"/>
    <s v="Yes"/>
  </r>
  <r>
    <n v="10785"/>
    <x v="34"/>
    <x v="9"/>
    <n v="19"/>
    <x v="2"/>
    <s v="Engineer"/>
    <n v="23147"/>
    <s v="Yes"/>
  </r>
  <r>
    <n v="10786"/>
    <x v="79"/>
    <x v="4"/>
    <n v="26"/>
    <x v="2"/>
    <s v="Developer"/>
    <n v="44031"/>
    <s v="No"/>
  </r>
  <r>
    <n v="10787"/>
    <x v="199"/>
    <x v="368"/>
    <n v="29"/>
    <x v="0"/>
    <s v="Other"/>
    <n v="109687"/>
    <s v="No"/>
  </r>
  <r>
    <n v="10788"/>
    <x v="279"/>
    <x v="369"/>
    <n v="25"/>
    <x v="1"/>
    <s v="Doctor"/>
    <n v="118878"/>
    <s v="Yes"/>
  </r>
  <r>
    <n v="10789"/>
    <x v="218"/>
    <x v="370"/>
    <n v="26"/>
    <x v="1"/>
    <s v="Nurse"/>
    <n v="110420"/>
    <s v="Yes"/>
  </r>
  <r>
    <n v="10790"/>
    <x v="154"/>
    <x v="371"/>
    <n v="24"/>
    <x v="2"/>
    <s v="Doctor"/>
    <n v="58169"/>
    <s v="Yes"/>
  </r>
  <r>
    <n v="10791"/>
    <x v="69"/>
    <x v="22"/>
    <n v="21"/>
    <x v="1"/>
    <s v="Artist"/>
    <n v="72292"/>
    <s v="No"/>
  </r>
  <r>
    <n v="10792"/>
    <x v="193"/>
    <x v="372"/>
    <n v="28"/>
    <x v="0"/>
    <s v="Student"/>
    <n v="22715"/>
    <s v="Yes"/>
  </r>
  <r>
    <n v="10793"/>
    <x v="358"/>
    <x v="338"/>
    <n v="32"/>
    <x v="2"/>
    <s v="Manager"/>
    <n v="15809"/>
    <s v="No"/>
  </r>
  <r>
    <n v="10794"/>
    <x v="9"/>
    <x v="10"/>
    <n v="29"/>
    <x v="2"/>
    <s v="Developer"/>
    <n v="105871"/>
    <s v="No"/>
  </r>
  <r>
    <n v="10795"/>
    <x v="263"/>
    <x v="52"/>
    <n v="23"/>
    <x v="2"/>
    <s v="Developer"/>
    <n v="163670"/>
    <s v="No"/>
  </r>
  <r>
    <n v="10796"/>
    <x v="185"/>
    <x v="34"/>
    <n v="26"/>
    <x v="2"/>
    <s v="Lawyer"/>
    <n v="173874"/>
    <s v="No"/>
  </r>
  <r>
    <n v="10797"/>
    <x v="359"/>
    <x v="29"/>
    <n v="29"/>
    <x v="2"/>
    <s v="Designer"/>
    <n v="198908"/>
    <s v="Yes"/>
  </r>
  <r>
    <n v="10798"/>
    <x v="206"/>
    <x v="208"/>
    <n v="24"/>
    <x v="1"/>
    <s v="Nurse"/>
    <n v="92370"/>
    <s v="No"/>
  </r>
  <r>
    <n v="10799"/>
    <x v="136"/>
    <x v="208"/>
    <n v="31"/>
    <x v="1"/>
    <s v="Manager"/>
    <n v="153671"/>
    <s v="No"/>
  </r>
  <r>
    <n v="10800"/>
    <x v="360"/>
    <x v="373"/>
    <n v="31"/>
    <x v="2"/>
    <s v="Doctor"/>
    <n v="26524"/>
    <s v="Yes"/>
  </r>
  <r>
    <n v="10801"/>
    <x v="136"/>
    <x v="36"/>
    <n v="29"/>
    <x v="1"/>
    <s v="Designer"/>
    <n v="68764"/>
    <s v="No"/>
  </r>
  <r>
    <n v="10802"/>
    <x v="263"/>
    <x v="374"/>
    <n v="31"/>
    <x v="2"/>
    <s v="Other"/>
    <n v="83744"/>
    <s v="Yes"/>
  </r>
  <r>
    <n v="10803"/>
    <x v="254"/>
    <x v="96"/>
    <n v="25"/>
    <x v="0"/>
    <s v="Other"/>
    <n v="125729"/>
    <s v="No"/>
  </r>
  <r>
    <n v="10804"/>
    <x v="314"/>
    <x v="375"/>
    <n v="21"/>
    <x v="2"/>
    <s v="Doctor"/>
    <n v="13066"/>
    <s v="Yes"/>
  </r>
  <r>
    <n v="10805"/>
    <x v="361"/>
    <x v="376"/>
    <n v="21"/>
    <x v="1"/>
    <s v="Designer"/>
    <n v="106249"/>
    <s v="No"/>
  </r>
  <r>
    <n v="10806"/>
    <x v="362"/>
    <x v="1"/>
    <n v="22"/>
    <x v="0"/>
    <s v="Engineer"/>
    <n v="68792"/>
    <s v="Yes"/>
  </r>
  <r>
    <n v="10807"/>
    <x v="363"/>
    <x v="18"/>
    <n v="32"/>
    <x v="2"/>
    <s v="Writer"/>
    <n v="184629"/>
    <s v="Yes"/>
  </r>
  <r>
    <n v="10808"/>
    <x v="364"/>
    <x v="101"/>
    <n v="28"/>
    <x v="0"/>
    <s v="Designer"/>
    <n v="181801"/>
    <s v="No"/>
  </r>
  <r>
    <n v="10809"/>
    <x v="314"/>
    <x v="184"/>
    <n v="25"/>
    <x v="1"/>
    <s v="Lawyer"/>
    <n v="164865"/>
    <s v="Yes"/>
  </r>
  <r>
    <n v="10810"/>
    <x v="365"/>
    <x v="377"/>
    <n v="30"/>
    <x v="0"/>
    <s v="Developer"/>
    <n v="49535"/>
    <s v="Yes"/>
  </r>
  <r>
    <n v="10811"/>
    <x v="103"/>
    <x v="29"/>
    <n v="20"/>
    <x v="1"/>
    <s v="Other"/>
    <n v="60342"/>
    <s v="Yes"/>
  </r>
  <r>
    <n v="10812"/>
    <x v="214"/>
    <x v="9"/>
    <n v="34"/>
    <x v="2"/>
    <s v="Teacher"/>
    <n v="91358"/>
    <s v="No"/>
  </r>
  <r>
    <n v="10813"/>
    <x v="272"/>
    <x v="12"/>
    <n v="22"/>
    <x v="2"/>
    <s v="Developer"/>
    <n v="80805"/>
    <s v="No"/>
  </r>
  <r>
    <n v="10814"/>
    <x v="69"/>
    <x v="139"/>
    <n v="28"/>
    <x v="1"/>
    <s v="Student"/>
    <n v="59771"/>
    <s v="No"/>
  </r>
  <r>
    <n v="10815"/>
    <x v="303"/>
    <x v="378"/>
    <n v="22"/>
    <x v="2"/>
    <s v="Nurse"/>
    <n v="169451"/>
    <s v="No"/>
  </r>
  <r>
    <n v="10816"/>
    <x v="366"/>
    <x v="19"/>
    <n v="25"/>
    <x v="0"/>
    <s v="Teacher"/>
    <n v="44737"/>
    <s v="No"/>
  </r>
  <r>
    <n v="10817"/>
    <x v="1"/>
    <x v="376"/>
    <n v="29"/>
    <x v="2"/>
    <s v="Lawyer"/>
    <n v="86730"/>
    <s v="No"/>
  </r>
  <r>
    <n v="10818"/>
    <x v="6"/>
    <x v="4"/>
    <n v="29"/>
    <x v="2"/>
    <s v="Doctor"/>
    <n v="120917"/>
    <s v="No"/>
  </r>
  <r>
    <n v="10819"/>
    <x v="137"/>
    <x v="379"/>
    <n v="24"/>
    <x v="1"/>
    <s v="Designer"/>
    <n v="155742"/>
    <s v="No"/>
  </r>
  <r>
    <n v="10820"/>
    <x v="297"/>
    <x v="380"/>
    <n v="29"/>
    <x v="1"/>
    <s v="Student"/>
    <n v="181872"/>
    <s v="Yes"/>
  </r>
  <r>
    <n v="10821"/>
    <x v="83"/>
    <x v="381"/>
    <n v="33"/>
    <x v="1"/>
    <s v="Writer"/>
    <n v="707"/>
    <s v="No"/>
  </r>
  <r>
    <n v="10822"/>
    <x v="332"/>
    <x v="25"/>
    <n v="32"/>
    <x v="0"/>
    <s v="Lawyer"/>
    <n v="149967"/>
    <s v="Yes"/>
  </r>
  <r>
    <n v="10823"/>
    <x v="286"/>
    <x v="382"/>
    <n v="23"/>
    <x v="0"/>
    <s v="Manager"/>
    <n v="75437"/>
    <s v="Yes"/>
  </r>
  <r>
    <n v="10824"/>
    <x v="367"/>
    <x v="383"/>
    <n v="23"/>
    <x v="0"/>
    <s v="Artist"/>
    <n v="135229"/>
    <s v="Yes"/>
  </r>
  <r>
    <n v="10825"/>
    <x v="354"/>
    <x v="378"/>
    <n v="32"/>
    <x v="2"/>
    <s v="Nurse"/>
    <n v="99238"/>
    <s v="Yes"/>
  </r>
  <r>
    <n v="10826"/>
    <x v="225"/>
    <x v="384"/>
    <n v="26"/>
    <x v="1"/>
    <s v="Student"/>
    <n v="100445"/>
    <s v="Yes"/>
  </r>
  <r>
    <n v="10827"/>
    <x v="269"/>
    <x v="17"/>
    <n v="29"/>
    <x v="0"/>
    <s v="Teacher"/>
    <n v="179065"/>
    <s v="Yes"/>
  </r>
  <r>
    <n v="10828"/>
    <x v="91"/>
    <x v="385"/>
    <n v="20"/>
    <x v="0"/>
    <s v="Doctor"/>
    <n v="45951"/>
    <s v="No"/>
  </r>
  <r>
    <n v="10829"/>
    <x v="368"/>
    <x v="181"/>
    <n v="29"/>
    <x v="0"/>
    <s v="Teacher"/>
    <n v="147072"/>
    <s v="Yes"/>
  </r>
  <r>
    <n v="10830"/>
    <x v="174"/>
    <x v="146"/>
    <n v="31"/>
    <x v="0"/>
    <s v="Manager"/>
    <n v="141486"/>
    <s v="No"/>
  </r>
  <r>
    <n v="10831"/>
    <x v="157"/>
    <x v="386"/>
    <n v="24"/>
    <x v="2"/>
    <s v="Designer"/>
    <n v="65637"/>
    <s v="No"/>
  </r>
  <r>
    <n v="10832"/>
    <x v="314"/>
    <x v="387"/>
    <n v="34"/>
    <x v="1"/>
    <s v="Teacher"/>
    <n v="52686"/>
    <s v="No"/>
  </r>
  <r>
    <n v="10833"/>
    <x v="116"/>
    <x v="33"/>
    <n v="27"/>
    <x v="0"/>
    <s v="Designer"/>
    <n v="69734"/>
    <s v="No"/>
  </r>
  <r>
    <n v="10834"/>
    <x v="99"/>
    <x v="180"/>
    <n v="23"/>
    <x v="1"/>
    <s v="Lawyer"/>
    <n v="133035"/>
    <s v="No"/>
  </r>
  <r>
    <n v="10835"/>
    <x v="369"/>
    <x v="388"/>
    <n v="25"/>
    <x v="1"/>
    <s v="Doctor"/>
    <n v="55970"/>
    <s v="Yes"/>
  </r>
  <r>
    <n v="10836"/>
    <x v="369"/>
    <x v="389"/>
    <n v="29"/>
    <x v="2"/>
    <s v="Designer"/>
    <n v="177584"/>
    <s v="No"/>
  </r>
  <r>
    <n v="10837"/>
    <x v="370"/>
    <x v="49"/>
    <n v="21"/>
    <x v="0"/>
    <s v="Nurse"/>
    <n v="151647"/>
    <s v="No"/>
  </r>
  <r>
    <n v="10838"/>
    <x v="45"/>
    <x v="231"/>
    <n v="32"/>
    <x v="1"/>
    <s v="Designer"/>
    <n v="103601"/>
    <s v="Yes"/>
  </r>
  <r>
    <n v="10839"/>
    <x v="314"/>
    <x v="390"/>
    <n v="23"/>
    <x v="1"/>
    <s v="Student"/>
    <n v="116294"/>
    <s v="Yes"/>
  </r>
  <r>
    <n v="10840"/>
    <x v="371"/>
    <x v="15"/>
    <n v="19"/>
    <x v="0"/>
    <s v="Artist"/>
    <n v="191020"/>
    <s v="No"/>
  </r>
  <r>
    <n v="10841"/>
    <x v="256"/>
    <x v="391"/>
    <n v="27"/>
    <x v="1"/>
    <s v="Lawyer"/>
    <n v="90359"/>
    <s v="Yes"/>
  </r>
  <r>
    <n v="10842"/>
    <x v="332"/>
    <x v="50"/>
    <n v="23"/>
    <x v="0"/>
    <s v="Developer"/>
    <n v="123601"/>
    <s v="No"/>
  </r>
  <r>
    <n v="10843"/>
    <x v="64"/>
    <x v="13"/>
    <n v="28"/>
    <x v="2"/>
    <s v="Designer"/>
    <n v="20263"/>
    <s v="Yes"/>
  </r>
  <r>
    <n v="10844"/>
    <x v="60"/>
    <x v="145"/>
    <n v="18"/>
    <x v="2"/>
    <s v="Designer"/>
    <n v="133711"/>
    <s v="No"/>
  </r>
  <r>
    <n v="10845"/>
    <x v="368"/>
    <x v="115"/>
    <n v="27"/>
    <x v="2"/>
    <s v="Designer"/>
    <n v="38073"/>
    <s v="No"/>
  </r>
  <r>
    <n v="10846"/>
    <x v="368"/>
    <x v="99"/>
    <n v="21"/>
    <x v="2"/>
    <s v="Other"/>
    <n v="180624"/>
    <s v="Yes"/>
  </r>
  <r>
    <n v="10847"/>
    <x v="241"/>
    <x v="5"/>
    <n v="23"/>
    <x v="1"/>
    <s v="Teacher"/>
    <n v="66867"/>
    <s v="Yes"/>
  </r>
  <r>
    <n v="10848"/>
    <x v="286"/>
    <x v="392"/>
    <n v="26"/>
    <x v="2"/>
    <s v="Other"/>
    <n v="42545"/>
    <s v="Yes"/>
  </r>
  <r>
    <n v="10849"/>
    <x v="210"/>
    <x v="11"/>
    <n v="27"/>
    <x v="1"/>
    <s v="Developer"/>
    <n v="150369"/>
    <s v="Yes"/>
  </r>
  <r>
    <n v="10850"/>
    <x v="191"/>
    <x v="393"/>
    <n v="30"/>
    <x v="2"/>
    <s v="Nurse"/>
    <n v="198198"/>
    <s v="Yes"/>
  </r>
  <r>
    <n v="10851"/>
    <x v="200"/>
    <x v="11"/>
    <n v="21"/>
    <x v="0"/>
    <s v="Student"/>
    <n v="98688"/>
    <s v="Yes"/>
  </r>
  <r>
    <n v="10852"/>
    <x v="1"/>
    <x v="2"/>
    <n v="34"/>
    <x v="1"/>
    <s v="Manager"/>
    <n v="104534"/>
    <s v="Yes"/>
  </r>
  <r>
    <n v="10853"/>
    <x v="372"/>
    <x v="129"/>
    <n v="34"/>
    <x v="2"/>
    <s v="Teacher"/>
    <n v="173056"/>
    <s v="No"/>
  </r>
  <r>
    <n v="10854"/>
    <x v="347"/>
    <x v="394"/>
    <n v="18"/>
    <x v="0"/>
    <s v="Developer"/>
    <n v="38883"/>
    <s v="No"/>
  </r>
  <r>
    <n v="10855"/>
    <x v="248"/>
    <x v="395"/>
    <n v="23"/>
    <x v="0"/>
    <s v="Teacher"/>
    <n v="44400"/>
    <s v="No"/>
  </r>
  <r>
    <n v="10856"/>
    <x v="135"/>
    <x v="159"/>
    <n v="18"/>
    <x v="1"/>
    <s v="Manager"/>
    <n v="82245"/>
    <s v="Yes"/>
  </r>
  <r>
    <n v="10857"/>
    <x v="1"/>
    <x v="396"/>
    <n v="33"/>
    <x v="1"/>
    <s v="Manager"/>
    <n v="38634"/>
    <s v="No"/>
  </r>
  <r>
    <n v="10858"/>
    <x v="46"/>
    <x v="397"/>
    <n v="33"/>
    <x v="2"/>
    <s v="Doctor"/>
    <n v="91353"/>
    <s v="No"/>
  </r>
  <r>
    <n v="10859"/>
    <x v="373"/>
    <x v="398"/>
    <n v="29"/>
    <x v="0"/>
    <s v="Teacher"/>
    <n v="161769"/>
    <s v="Yes"/>
  </r>
  <r>
    <n v="10860"/>
    <x v="6"/>
    <x v="399"/>
    <n v="33"/>
    <x v="1"/>
    <s v="Writer"/>
    <n v="144688"/>
    <s v="Yes"/>
  </r>
  <r>
    <n v="10861"/>
    <x v="374"/>
    <x v="254"/>
    <n v="29"/>
    <x v="1"/>
    <s v="Developer"/>
    <n v="154877"/>
    <s v="No"/>
  </r>
  <r>
    <n v="10862"/>
    <x v="183"/>
    <x v="68"/>
    <n v="18"/>
    <x v="2"/>
    <s v="Designer"/>
    <n v="89524"/>
    <s v="Yes"/>
  </r>
  <r>
    <n v="10863"/>
    <x v="314"/>
    <x v="400"/>
    <n v="19"/>
    <x v="1"/>
    <s v="Engineer"/>
    <n v="50684"/>
    <s v="Yes"/>
  </r>
  <r>
    <n v="10864"/>
    <x v="241"/>
    <x v="401"/>
    <n v="25"/>
    <x v="1"/>
    <s v="Doctor"/>
    <n v="116119"/>
    <s v="No"/>
  </r>
  <r>
    <n v="10865"/>
    <x v="220"/>
    <x v="176"/>
    <n v="25"/>
    <x v="2"/>
    <s v="Engineer"/>
    <n v="88849"/>
    <s v="Yes"/>
  </r>
  <r>
    <n v="10866"/>
    <x v="269"/>
    <x v="4"/>
    <n v="29"/>
    <x v="0"/>
    <s v="Other"/>
    <n v="92776"/>
    <s v="Yes"/>
  </r>
  <r>
    <n v="10867"/>
    <x v="375"/>
    <x v="402"/>
    <n v="21"/>
    <x v="0"/>
    <s v="Artist"/>
    <n v="63566"/>
    <s v="No"/>
  </r>
  <r>
    <n v="10868"/>
    <x v="276"/>
    <x v="403"/>
    <n v="19"/>
    <x v="1"/>
    <s v="Nurse"/>
    <n v="108110"/>
    <s v="No"/>
  </r>
  <r>
    <n v="10869"/>
    <x v="157"/>
    <x v="257"/>
    <n v="25"/>
    <x v="0"/>
    <s v="Nurse"/>
    <n v="124678"/>
    <s v="No"/>
  </r>
  <r>
    <n v="10870"/>
    <x v="376"/>
    <x v="404"/>
    <n v="25"/>
    <x v="1"/>
    <s v="Nurse"/>
    <n v="119592"/>
    <s v="Yes"/>
  </r>
  <r>
    <n v="10871"/>
    <x v="229"/>
    <x v="202"/>
    <n v="26"/>
    <x v="2"/>
    <s v="Writer"/>
    <n v="56868"/>
    <s v="Yes"/>
  </r>
  <r>
    <n v="10872"/>
    <x v="377"/>
    <x v="3"/>
    <n v="33"/>
    <x v="0"/>
    <s v="Engineer"/>
    <n v="180911"/>
    <s v="Yes"/>
  </r>
  <r>
    <n v="10873"/>
    <x v="242"/>
    <x v="25"/>
    <n v="25"/>
    <x v="2"/>
    <s v="Other"/>
    <n v="186828"/>
    <s v="Yes"/>
  </r>
  <r>
    <n v="10874"/>
    <x v="378"/>
    <x v="405"/>
    <n v="27"/>
    <x v="0"/>
    <s v="Engineer"/>
    <n v="131"/>
    <s v="No"/>
  </r>
  <r>
    <n v="10875"/>
    <x v="83"/>
    <x v="21"/>
    <n v="26"/>
    <x v="2"/>
    <s v="Designer"/>
    <n v="17996"/>
    <s v="No"/>
  </r>
  <r>
    <n v="10876"/>
    <x v="269"/>
    <x v="186"/>
    <n v="27"/>
    <x v="0"/>
    <s v="Teacher"/>
    <n v="163196"/>
    <s v="Yes"/>
  </r>
  <r>
    <n v="10877"/>
    <x v="43"/>
    <x v="406"/>
    <n v="21"/>
    <x v="0"/>
    <s v="Artist"/>
    <n v="87859"/>
    <s v="No"/>
  </r>
  <r>
    <n v="10878"/>
    <x v="379"/>
    <x v="407"/>
    <n v="23"/>
    <x v="1"/>
    <s v="Doctor"/>
    <n v="156701"/>
    <s v="Yes"/>
  </r>
  <r>
    <n v="10879"/>
    <x v="126"/>
    <x v="217"/>
    <n v="29"/>
    <x v="1"/>
    <s v="Nurse"/>
    <n v="198876"/>
    <s v="Yes"/>
  </r>
  <r>
    <n v="10880"/>
    <x v="380"/>
    <x v="408"/>
    <n v="20"/>
    <x v="2"/>
    <s v="Teacher"/>
    <n v="149969"/>
    <s v="No"/>
  </r>
  <r>
    <n v="10881"/>
    <x v="219"/>
    <x v="315"/>
    <n v="25"/>
    <x v="2"/>
    <s v="Nurse"/>
    <n v="119438"/>
    <s v="No"/>
  </r>
  <r>
    <n v="10882"/>
    <x v="291"/>
    <x v="392"/>
    <n v="34"/>
    <x v="1"/>
    <s v="Designer"/>
    <n v="41424"/>
    <s v="No"/>
  </r>
  <r>
    <n v="10883"/>
    <x v="190"/>
    <x v="177"/>
    <n v="28"/>
    <x v="1"/>
    <s v="Other"/>
    <n v="93483"/>
    <s v="No"/>
  </r>
  <r>
    <n v="10884"/>
    <x v="246"/>
    <x v="16"/>
    <n v="23"/>
    <x v="2"/>
    <s v="Designer"/>
    <n v="46796"/>
    <s v="Yes"/>
  </r>
  <r>
    <n v="10885"/>
    <x v="273"/>
    <x v="1"/>
    <n v="32"/>
    <x v="2"/>
    <s v="Other"/>
    <n v="5550"/>
    <s v="Yes"/>
  </r>
  <r>
    <n v="10886"/>
    <x v="309"/>
    <x v="7"/>
    <n v="27"/>
    <x v="2"/>
    <s v="Manager"/>
    <n v="10382"/>
    <s v="No"/>
  </r>
  <r>
    <n v="10887"/>
    <x v="134"/>
    <x v="96"/>
    <n v="20"/>
    <x v="1"/>
    <s v="Designer"/>
    <n v="111924"/>
    <s v="Yes"/>
  </r>
  <r>
    <n v="10888"/>
    <x v="2"/>
    <x v="409"/>
    <n v="21"/>
    <x v="0"/>
    <s v="Manager"/>
    <n v="133206"/>
    <s v="Yes"/>
  </r>
  <r>
    <n v="10889"/>
    <x v="349"/>
    <x v="12"/>
    <n v="32"/>
    <x v="1"/>
    <s v="Student"/>
    <n v="65907"/>
    <s v="Yes"/>
  </r>
  <r>
    <n v="10890"/>
    <x v="381"/>
    <x v="15"/>
    <n v="31"/>
    <x v="1"/>
    <s v="Lawyer"/>
    <n v="50431"/>
    <s v="Yes"/>
  </r>
  <r>
    <n v="10891"/>
    <x v="157"/>
    <x v="38"/>
    <n v="29"/>
    <x v="0"/>
    <s v="Manager"/>
    <n v="156320"/>
    <s v="Yes"/>
  </r>
  <r>
    <n v="10892"/>
    <x v="382"/>
    <x v="408"/>
    <n v="34"/>
    <x v="2"/>
    <s v="Developer"/>
    <n v="67102"/>
    <s v="No"/>
  </r>
  <r>
    <n v="10893"/>
    <x v="103"/>
    <x v="96"/>
    <n v="22"/>
    <x v="1"/>
    <s v="Student"/>
    <n v="115500"/>
    <s v="Yes"/>
  </r>
  <r>
    <n v="10894"/>
    <x v="285"/>
    <x v="410"/>
    <n v="26"/>
    <x v="0"/>
    <s v="Other"/>
    <n v="93914"/>
    <s v="No"/>
  </r>
  <r>
    <n v="10895"/>
    <x v="134"/>
    <x v="411"/>
    <n v="27"/>
    <x v="1"/>
    <s v="Lawyer"/>
    <n v="39089"/>
    <s v="Yes"/>
  </r>
  <r>
    <n v="10896"/>
    <x v="22"/>
    <x v="412"/>
    <n v="21"/>
    <x v="1"/>
    <s v="Doctor"/>
    <n v="129518"/>
    <s v="Yes"/>
  </r>
  <r>
    <n v="10897"/>
    <x v="168"/>
    <x v="37"/>
    <n v="29"/>
    <x v="1"/>
    <s v="Student"/>
    <n v="88547"/>
    <s v="No"/>
  </r>
  <r>
    <n v="10898"/>
    <x v="245"/>
    <x v="3"/>
    <n v="23"/>
    <x v="0"/>
    <s v="Writer"/>
    <n v="111753"/>
    <s v="Yes"/>
  </r>
  <r>
    <n v="10900"/>
    <x v="85"/>
    <x v="284"/>
    <n v="33"/>
    <x v="2"/>
    <s v="Student"/>
    <n v="77804"/>
    <s v="No"/>
  </r>
  <r>
    <n v="10901"/>
    <x v="316"/>
    <x v="17"/>
    <n v="18"/>
    <x v="2"/>
    <s v="Other"/>
    <n v="187268"/>
    <s v="Yes"/>
  </r>
  <r>
    <n v="10902"/>
    <x v="34"/>
    <x v="4"/>
    <n v="30"/>
    <x v="1"/>
    <s v="Manager"/>
    <n v="142277"/>
    <s v="No"/>
  </r>
  <r>
    <n v="10903"/>
    <x v="312"/>
    <x v="50"/>
    <n v="30"/>
    <x v="1"/>
    <s v="Developer"/>
    <n v="171116"/>
    <s v="Yes"/>
  </r>
  <r>
    <n v="10904"/>
    <x v="383"/>
    <x v="320"/>
    <n v="31"/>
    <x v="0"/>
    <s v="Manager"/>
    <n v="126277"/>
    <s v="Yes"/>
  </r>
  <r>
    <n v="10905"/>
    <x v="337"/>
    <x v="219"/>
    <n v="24"/>
    <x v="1"/>
    <s v="Lawyer"/>
    <n v="36316"/>
    <s v="Yes"/>
  </r>
  <r>
    <n v="10906"/>
    <x v="84"/>
    <x v="52"/>
    <n v="33"/>
    <x v="1"/>
    <s v="Manager"/>
    <n v="48785"/>
    <s v="Yes"/>
  </r>
  <r>
    <n v="10907"/>
    <x v="297"/>
    <x v="413"/>
    <n v="34"/>
    <x v="2"/>
    <s v="Doctor"/>
    <n v="194843"/>
    <s v="Yes"/>
  </r>
  <r>
    <n v="10908"/>
    <x v="376"/>
    <x v="312"/>
    <n v="28"/>
    <x v="1"/>
    <s v="Designer"/>
    <n v="44782"/>
    <s v="Yes"/>
  </r>
  <r>
    <n v="10909"/>
    <x v="191"/>
    <x v="414"/>
    <n v="23"/>
    <x v="2"/>
    <s v="Student"/>
    <n v="78744"/>
    <s v="No"/>
  </r>
  <r>
    <n v="10910"/>
    <x v="384"/>
    <x v="103"/>
    <n v="20"/>
    <x v="0"/>
    <s v="Developer"/>
    <n v="50649"/>
    <s v="No"/>
  </r>
  <r>
    <n v="10911"/>
    <x v="289"/>
    <x v="129"/>
    <n v="21"/>
    <x v="0"/>
    <s v="Engineer"/>
    <n v="85495"/>
    <s v="No"/>
  </r>
  <r>
    <n v="10912"/>
    <x v="248"/>
    <x v="329"/>
    <n v="28"/>
    <x v="0"/>
    <s v="Teacher"/>
    <n v="196411"/>
    <s v="Yes"/>
  </r>
  <r>
    <n v="10913"/>
    <x v="297"/>
    <x v="1"/>
    <n v="21"/>
    <x v="1"/>
    <s v="Manager"/>
    <n v="87851"/>
    <s v="Yes"/>
  </r>
  <r>
    <n v="10914"/>
    <x v="199"/>
    <x v="202"/>
    <n v="34"/>
    <x v="0"/>
    <s v="Teacher"/>
    <n v="49482"/>
    <s v="No"/>
  </r>
  <r>
    <n v="10915"/>
    <x v="334"/>
    <x v="5"/>
    <n v="19"/>
    <x v="0"/>
    <s v="Lawyer"/>
    <n v="137769"/>
    <s v="Yes"/>
  </r>
  <r>
    <n v="10916"/>
    <x v="249"/>
    <x v="42"/>
    <n v="30"/>
    <x v="1"/>
    <s v="Writer"/>
    <n v="144477"/>
    <s v="No"/>
  </r>
  <r>
    <n v="10917"/>
    <x v="122"/>
    <x v="415"/>
    <n v="25"/>
    <x v="1"/>
    <s v="Engineer"/>
    <n v="158633"/>
    <s v="No"/>
  </r>
  <r>
    <n v="10918"/>
    <x v="285"/>
    <x v="416"/>
    <n v="18"/>
    <x v="0"/>
    <s v="Student"/>
    <n v="127463"/>
    <s v="Yes"/>
  </r>
  <r>
    <n v="10919"/>
    <x v="385"/>
    <x v="417"/>
    <n v="34"/>
    <x v="1"/>
    <s v="Other"/>
    <n v="44720"/>
    <s v="Yes"/>
  </r>
  <r>
    <n v="10920"/>
    <x v="64"/>
    <x v="103"/>
    <n v="32"/>
    <x v="2"/>
    <s v="Manager"/>
    <n v="44219"/>
    <s v="Yes"/>
  </r>
  <r>
    <n v="10921"/>
    <x v="310"/>
    <x v="398"/>
    <n v="18"/>
    <x v="0"/>
    <s v="Doctor"/>
    <n v="175312"/>
    <s v="Yes"/>
  </r>
  <r>
    <n v="10922"/>
    <x v="297"/>
    <x v="418"/>
    <n v="22"/>
    <x v="2"/>
    <s v="Doctor"/>
    <n v="5296"/>
    <s v="No"/>
  </r>
  <r>
    <n v="10923"/>
    <x v="386"/>
    <x v="419"/>
    <n v="26"/>
    <x v="1"/>
    <s v="Manager"/>
    <n v="63791"/>
    <s v="No"/>
  </r>
  <r>
    <n v="10924"/>
    <x v="97"/>
    <x v="420"/>
    <n v="23"/>
    <x v="2"/>
    <s v="Writer"/>
    <n v="132385"/>
    <s v="Yes"/>
  </r>
  <r>
    <n v="10925"/>
    <x v="285"/>
    <x v="362"/>
    <n v="24"/>
    <x v="0"/>
    <s v="Teacher"/>
    <n v="48343"/>
    <s v="Yes"/>
  </r>
  <r>
    <n v="10926"/>
    <x v="268"/>
    <x v="16"/>
    <n v="24"/>
    <x v="1"/>
    <s v="Developer"/>
    <n v="23506"/>
    <s v="No"/>
  </r>
  <r>
    <n v="10927"/>
    <x v="255"/>
    <x v="23"/>
    <n v="32"/>
    <x v="1"/>
    <s v="Writer"/>
    <n v="194764"/>
    <s v="Yes"/>
  </r>
  <r>
    <n v="10928"/>
    <x v="188"/>
    <x v="270"/>
    <n v="23"/>
    <x v="0"/>
    <s v="Manager"/>
    <n v="121735"/>
    <s v="Yes"/>
  </r>
  <r>
    <n v="10929"/>
    <x v="387"/>
    <x v="202"/>
    <n v="24"/>
    <x v="0"/>
    <s v="Designer"/>
    <n v="47365"/>
    <s v="No"/>
  </r>
  <r>
    <n v="10930"/>
    <x v="388"/>
    <x v="119"/>
    <n v="26"/>
    <x v="1"/>
    <s v="Lawyer"/>
    <n v="23299"/>
    <s v="Yes"/>
  </r>
  <r>
    <n v="10931"/>
    <x v="321"/>
    <x v="372"/>
    <n v="26"/>
    <x v="0"/>
    <s v="Teacher"/>
    <n v="73286"/>
    <s v="Yes"/>
  </r>
  <r>
    <n v="10932"/>
    <x v="89"/>
    <x v="114"/>
    <n v="34"/>
    <x v="2"/>
    <s v="Teacher"/>
    <n v="141608"/>
    <s v="No"/>
  </r>
  <r>
    <n v="10933"/>
    <x v="182"/>
    <x v="421"/>
    <n v="23"/>
    <x v="0"/>
    <s v="Manager"/>
    <n v="63382"/>
    <s v="No"/>
  </r>
  <r>
    <n v="10934"/>
    <x v="94"/>
    <x v="285"/>
    <n v="25"/>
    <x v="2"/>
    <s v="Other"/>
    <n v="52508"/>
    <s v="Yes"/>
  </r>
  <r>
    <n v="10935"/>
    <x v="389"/>
    <x v="18"/>
    <n v="28"/>
    <x v="1"/>
    <s v="Student"/>
    <n v="42260"/>
    <s v="Yes"/>
  </r>
  <r>
    <n v="10936"/>
    <x v="34"/>
    <x v="404"/>
    <n v="32"/>
    <x v="2"/>
    <s v="Other"/>
    <n v="80701"/>
    <s v="Yes"/>
  </r>
  <r>
    <n v="10937"/>
    <x v="294"/>
    <x v="241"/>
    <n v="33"/>
    <x v="0"/>
    <s v="Doctor"/>
    <n v="105357"/>
    <s v="Yes"/>
  </r>
  <r>
    <n v="10938"/>
    <x v="113"/>
    <x v="37"/>
    <n v="24"/>
    <x v="2"/>
    <s v="Artist"/>
    <n v="181124"/>
    <s v="Yes"/>
  </r>
  <r>
    <n v="10939"/>
    <x v="390"/>
    <x v="422"/>
    <n v="21"/>
    <x v="2"/>
    <s v="Student"/>
    <n v="42188"/>
    <s v="No"/>
  </r>
  <r>
    <n v="10941"/>
    <x v="3"/>
    <x v="423"/>
    <n v="34"/>
    <x v="1"/>
    <s v="Writer"/>
    <n v="186218"/>
    <s v="No"/>
  </r>
  <r>
    <n v="10942"/>
    <x v="307"/>
    <x v="230"/>
    <n v="34"/>
    <x v="2"/>
    <s v="Doctor"/>
    <n v="123313"/>
    <s v="No"/>
  </r>
  <r>
    <n v="10943"/>
    <x v="85"/>
    <x v="424"/>
    <n v="27"/>
    <x v="1"/>
    <s v="Student"/>
    <n v="34894"/>
    <s v="No"/>
  </r>
  <r>
    <n v="10944"/>
    <x v="284"/>
    <x v="425"/>
    <n v="31"/>
    <x v="0"/>
    <s v="Doctor"/>
    <n v="54766"/>
    <s v="No"/>
  </r>
  <r>
    <n v="10945"/>
    <x v="391"/>
    <x v="426"/>
    <n v="25"/>
    <x v="0"/>
    <s v="Lawyer"/>
    <n v="185212"/>
    <s v="Yes"/>
  </r>
  <r>
    <n v="10946"/>
    <x v="84"/>
    <x v="427"/>
    <n v="34"/>
    <x v="2"/>
    <s v="Designer"/>
    <n v="63153"/>
    <s v="Yes"/>
  </r>
  <r>
    <n v="10947"/>
    <x v="263"/>
    <x v="1"/>
    <n v="31"/>
    <x v="1"/>
    <s v="Lawyer"/>
    <n v="175609"/>
    <s v="No"/>
  </r>
  <r>
    <n v="10948"/>
    <x v="85"/>
    <x v="366"/>
    <n v="31"/>
    <x v="0"/>
    <s v="Writer"/>
    <n v="134668"/>
    <s v="Yes"/>
  </r>
  <r>
    <n v="10949"/>
    <x v="192"/>
    <x v="428"/>
    <n v="26"/>
    <x v="2"/>
    <s v="Doctor"/>
    <n v="73629"/>
    <s v="No"/>
  </r>
  <r>
    <n v="10950"/>
    <x v="392"/>
    <x v="429"/>
    <n v="20"/>
    <x v="2"/>
    <s v="Doctor"/>
    <n v="165882"/>
    <s v="No"/>
  </r>
  <r>
    <n v="10952"/>
    <x v="300"/>
    <x v="180"/>
    <n v="31"/>
    <x v="0"/>
    <s v="Nurse"/>
    <n v="149725"/>
    <s v="Yes"/>
  </r>
  <r>
    <n v="10953"/>
    <x v="393"/>
    <x v="430"/>
    <n v="19"/>
    <x v="2"/>
    <s v="Artist"/>
    <n v="42094"/>
    <s v="No"/>
  </r>
  <r>
    <n v="10954"/>
    <x v="175"/>
    <x v="431"/>
    <n v="29"/>
    <x v="2"/>
    <s v="Manager"/>
    <n v="99940"/>
    <s v="No"/>
  </r>
  <r>
    <n v="10955"/>
    <x v="0"/>
    <x v="7"/>
    <n v="29"/>
    <x v="0"/>
    <s v="Nurse"/>
    <n v="32012"/>
    <s v="Yes"/>
  </r>
  <r>
    <n v="10956"/>
    <x v="343"/>
    <x v="267"/>
    <n v="20"/>
    <x v="1"/>
    <s v="Teacher"/>
    <n v="151064"/>
    <s v="Yes"/>
  </r>
  <r>
    <n v="10957"/>
    <x v="269"/>
    <x v="17"/>
    <n v="30"/>
    <x v="0"/>
    <s v="Developer"/>
    <n v="81223"/>
    <s v="No"/>
  </r>
  <r>
    <n v="10958"/>
    <x v="394"/>
    <x v="36"/>
    <n v="27"/>
    <x v="2"/>
    <s v="Other"/>
    <n v="37231"/>
    <s v="No"/>
  </r>
  <r>
    <n v="10959"/>
    <x v="1"/>
    <x v="18"/>
    <n v="30"/>
    <x v="1"/>
    <s v="Other"/>
    <n v="155441"/>
    <s v="No"/>
  </r>
  <r>
    <n v="10960"/>
    <x v="289"/>
    <x v="142"/>
    <n v="30"/>
    <x v="0"/>
    <s v="Designer"/>
    <n v="168960"/>
    <s v="Yes"/>
  </r>
  <r>
    <n v="10961"/>
    <x v="1"/>
    <x v="432"/>
    <n v="29"/>
    <x v="2"/>
    <s v="Other"/>
    <n v="12810"/>
    <s v="Yes"/>
  </r>
  <r>
    <n v="10962"/>
    <x v="109"/>
    <x v="362"/>
    <n v="23"/>
    <x v="1"/>
    <s v="Designer"/>
    <n v="27551"/>
    <s v="No"/>
  </r>
  <r>
    <n v="10963"/>
    <x v="103"/>
    <x v="97"/>
    <n v="23"/>
    <x v="2"/>
    <s v="Student"/>
    <n v="157163"/>
    <s v="No"/>
  </r>
  <r>
    <n v="10964"/>
    <x v="395"/>
    <x v="2"/>
    <n v="28"/>
    <x v="0"/>
    <s v="Designer"/>
    <n v="2033"/>
    <s v="Yes"/>
  </r>
  <r>
    <n v="10965"/>
    <x v="231"/>
    <x v="433"/>
    <n v="34"/>
    <x v="1"/>
    <s v="Engineer"/>
    <n v="107929"/>
    <s v="No"/>
  </r>
  <r>
    <n v="10966"/>
    <x v="46"/>
    <x v="434"/>
    <n v="30"/>
    <x v="1"/>
    <s v="Nurse"/>
    <n v="64485"/>
    <s v="No"/>
  </r>
  <r>
    <n v="10967"/>
    <x v="249"/>
    <x v="391"/>
    <n v="31"/>
    <x v="2"/>
    <s v="Nurse"/>
    <n v="19714"/>
    <s v="No"/>
  </r>
  <r>
    <n v="10968"/>
    <x v="216"/>
    <x v="435"/>
    <n v="26"/>
    <x v="0"/>
    <s v="Student"/>
    <n v="55254"/>
    <s v="Yes"/>
  </r>
  <r>
    <n v="10969"/>
    <x v="263"/>
    <x v="436"/>
    <n v="29"/>
    <x v="1"/>
    <s v="Developer"/>
    <n v="124104"/>
    <s v="No"/>
  </r>
  <r>
    <n v="10970"/>
    <x v="94"/>
    <x v="372"/>
    <n v="18"/>
    <x v="0"/>
    <s v="Student"/>
    <n v="68886"/>
    <s v="No"/>
  </r>
  <r>
    <n v="10971"/>
    <x v="96"/>
    <x v="17"/>
    <n v="33"/>
    <x v="0"/>
    <s v="Engineer"/>
    <n v="10449"/>
    <s v="No"/>
  </r>
  <r>
    <n v="10972"/>
    <x v="34"/>
    <x v="165"/>
    <n v="19"/>
    <x v="1"/>
    <s v="Doctor"/>
    <n v="68076"/>
    <s v="No"/>
  </r>
  <r>
    <n v="10973"/>
    <x v="131"/>
    <x v="437"/>
    <n v="31"/>
    <x v="1"/>
    <s v="Artist"/>
    <n v="192966"/>
    <s v="No"/>
  </r>
  <r>
    <n v="10974"/>
    <x v="9"/>
    <x v="4"/>
    <n v="25"/>
    <x v="2"/>
    <s v="Lawyer"/>
    <n v="164956"/>
    <s v="No"/>
  </r>
  <r>
    <n v="10975"/>
    <x v="199"/>
    <x v="438"/>
    <n v="23"/>
    <x v="0"/>
    <s v="Manager"/>
    <n v="152923"/>
    <s v="Yes"/>
  </r>
  <r>
    <n v="10976"/>
    <x v="183"/>
    <x v="439"/>
    <n v="26"/>
    <x v="0"/>
    <s v="Other"/>
    <n v="133471"/>
    <s v="No"/>
  </r>
  <r>
    <n v="10977"/>
    <x v="193"/>
    <x v="440"/>
    <n v="25"/>
    <x v="0"/>
    <s v="Lawyer"/>
    <n v="184705"/>
    <s v="No"/>
  </r>
  <r>
    <n v="10978"/>
    <x v="199"/>
    <x v="52"/>
    <n v="30"/>
    <x v="0"/>
    <s v="Artist"/>
    <n v="180333"/>
    <s v="No"/>
  </r>
  <r>
    <n v="10979"/>
    <x v="273"/>
    <x v="50"/>
    <n v="25"/>
    <x v="1"/>
    <s v="Doctor"/>
    <n v="134285"/>
    <s v="Yes"/>
  </r>
  <r>
    <n v="10980"/>
    <x v="249"/>
    <x v="208"/>
    <n v="23"/>
    <x v="0"/>
    <s v="Artist"/>
    <n v="196453"/>
    <s v="Yes"/>
  </r>
  <r>
    <n v="10981"/>
    <x v="256"/>
    <x v="327"/>
    <n v="19"/>
    <x v="2"/>
    <s v="Student"/>
    <n v="1168"/>
    <s v="Yes"/>
  </r>
  <r>
    <n v="10982"/>
    <x v="396"/>
    <x v="441"/>
    <n v="30"/>
    <x v="0"/>
    <s v="Teacher"/>
    <n v="24523"/>
    <s v="No"/>
  </r>
  <r>
    <n v="10983"/>
    <x v="216"/>
    <x v="8"/>
    <n v="31"/>
    <x v="0"/>
    <s v="Developer"/>
    <n v="138011"/>
    <s v="No"/>
  </r>
  <r>
    <n v="10984"/>
    <x v="307"/>
    <x v="0"/>
    <n v="25"/>
    <x v="0"/>
    <s v="Lawyer"/>
    <n v="71499"/>
    <s v="No"/>
  </r>
  <r>
    <n v="10985"/>
    <x v="328"/>
    <x v="99"/>
    <n v="31"/>
    <x v="0"/>
    <s v="Manager"/>
    <n v="91667"/>
    <s v="No"/>
  </r>
  <r>
    <n v="10986"/>
    <x v="69"/>
    <x v="145"/>
    <n v="34"/>
    <x v="2"/>
    <s v="Artist"/>
    <n v="76295"/>
    <s v="Yes"/>
  </r>
  <r>
    <n v="10987"/>
    <x v="24"/>
    <x v="442"/>
    <n v="29"/>
    <x v="1"/>
    <s v="Developer"/>
    <n v="69732"/>
    <s v="No"/>
  </r>
  <r>
    <n v="10988"/>
    <x v="397"/>
    <x v="0"/>
    <n v="21"/>
    <x v="1"/>
    <s v="Other"/>
    <n v="154375"/>
    <s v="Yes"/>
  </r>
  <r>
    <n v="10989"/>
    <x v="162"/>
    <x v="443"/>
    <n v="23"/>
    <x v="0"/>
    <s v="Nurse"/>
    <n v="138870"/>
    <s v="No"/>
  </r>
  <r>
    <n v="10990"/>
    <x v="398"/>
    <x v="444"/>
    <n v="24"/>
    <x v="0"/>
    <s v="Engineer"/>
    <n v="173564"/>
    <s v="Yes"/>
  </r>
  <r>
    <n v="10991"/>
    <x v="326"/>
    <x v="376"/>
    <n v="22"/>
    <x v="0"/>
    <s v="Nurse"/>
    <n v="135427"/>
    <s v="No"/>
  </r>
  <r>
    <n v="10992"/>
    <x v="268"/>
    <x v="88"/>
    <n v="23"/>
    <x v="2"/>
    <s v="Manager"/>
    <n v="181119"/>
    <s v="No"/>
  </r>
  <r>
    <n v="10993"/>
    <x v="1"/>
    <x v="445"/>
    <n v="25"/>
    <x v="2"/>
    <s v="Manager"/>
    <n v="68996"/>
    <s v="Yes"/>
  </r>
  <r>
    <n v="10994"/>
    <x v="399"/>
    <x v="43"/>
    <n v="26"/>
    <x v="1"/>
    <s v="Developer"/>
    <n v="49746"/>
    <s v="No"/>
  </r>
  <r>
    <n v="10995"/>
    <x v="384"/>
    <x v="28"/>
    <n v="29"/>
    <x v="2"/>
    <s v="Manager"/>
    <n v="22033"/>
    <s v="No"/>
  </r>
  <r>
    <n v="10996"/>
    <x v="357"/>
    <x v="446"/>
    <n v="33"/>
    <x v="0"/>
    <s v="Writer"/>
    <n v="128371"/>
    <s v="No"/>
  </r>
  <r>
    <n v="10997"/>
    <x v="113"/>
    <x v="15"/>
    <n v="34"/>
    <x v="1"/>
    <s v="Writer"/>
    <n v="109443"/>
    <s v="Yes"/>
  </r>
  <r>
    <n v="10998"/>
    <x v="305"/>
    <x v="284"/>
    <n v="30"/>
    <x v="1"/>
    <s v="Designer"/>
    <n v="160156"/>
    <s v="Yes"/>
  </r>
  <r>
    <n v="10999"/>
    <x v="286"/>
    <x v="447"/>
    <n v="30"/>
    <x v="0"/>
    <s v="Teacher"/>
    <n v="17505"/>
    <s v="No"/>
  </r>
  <r>
    <n v="11000"/>
    <x v="84"/>
    <x v="23"/>
    <n v="24"/>
    <x v="1"/>
    <s v="Other"/>
    <n v="170806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1">
  <r>
    <n v="10001"/>
    <s v="PlayStation"/>
    <x v="0"/>
    <s v="Challenge"/>
    <n v="1"/>
    <n v="33"/>
    <n v="11"/>
    <s v="Yes"/>
    <n v="31"/>
    <n v="30"/>
    <n v="9"/>
    <n v="74"/>
    <n v="19"/>
    <n v="95"/>
  </r>
  <r>
    <n v="10002"/>
    <s v="Nintendo"/>
    <x v="1"/>
    <s v="Social Interaction"/>
    <n v="5"/>
    <n v="826"/>
    <n v="4"/>
    <s v="Yes"/>
    <n v="55"/>
    <n v="10"/>
    <n v="92"/>
    <n v="58"/>
    <n v="72"/>
    <n v="36"/>
  </r>
  <r>
    <n v="10003"/>
    <s v="PlayStation"/>
    <x v="2"/>
    <s v="Competition"/>
    <n v="4"/>
    <n v="624"/>
    <n v="7"/>
    <s v="Yes"/>
    <n v="71"/>
    <n v="137"/>
    <n v="80"/>
    <n v="61"/>
    <n v="93"/>
    <n v="61"/>
  </r>
  <r>
    <n v="10004"/>
    <s v="Cell Phone"/>
    <x v="3"/>
    <s v="Competition"/>
    <n v="10"/>
    <n v="172"/>
    <n v="11"/>
    <s v="No"/>
    <n v="1"/>
    <n v="84"/>
    <n v="29"/>
    <n v="6"/>
    <n v="96"/>
    <n v="64"/>
  </r>
  <r>
    <n v="10005"/>
    <s v="PC"/>
    <x v="4"/>
    <s v="Relaxation"/>
    <n v="5"/>
    <n v="986"/>
    <n v="11"/>
    <s v="No"/>
    <n v="54"/>
    <n v="34"/>
    <n v="63"/>
    <n v="81"/>
    <n v="12"/>
    <n v="63"/>
  </r>
  <r>
    <n v="10007"/>
    <s v="Nintendo"/>
    <x v="5"/>
    <s v="Social Interaction"/>
    <n v="8"/>
    <n v="346"/>
    <n v="4"/>
    <s v="No"/>
    <n v="86"/>
    <n v="41"/>
    <n v="13"/>
    <n v="82"/>
    <n v="57"/>
    <n v="36"/>
  </r>
  <r>
    <n v="10008"/>
    <s v="PlayStation"/>
    <x v="6"/>
    <s v="Relaxation"/>
    <n v="6"/>
    <n v="732"/>
    <n v="6"/>
    <s v="Yes"/>
    <n v="34"/>
    <n v="2"/>
    <n v="52"/>
    <n v="33"/>
    <n v="81"/>
    <n v="6"/>
  </r>
  <r>
    <n v="10009"/>
    <s v="Nintendo"/>
    <x v="4"/>
    <s v="Habit"/>
    <n v="3"/>
    <n v="876"/>
    <n v="7"/>
    <s v="No"/>
    <n v="50"/>
    <n v="38"/>
    <n v="59"/>
    <n v="49"/>
    <n v="63"/>
    <n v="11"/>
  </r>
  <r>
    <n v="10011"/>
    <s v="Cell Phone"/>
    <x v="7"/>
    <s v="Competition"/>
    <n v="11"/>
    <n v="612"/>
    <n v="4"/>
    <s v="Yes"/>
    <n v="11"/>
    <n v="21"/>
    <n v="13"/>
    <n v="73"/>
    <n v="29"/>
    <n v="34"/>
  </r>
  <r>
    <n v="10012"/>
    <s v="Nintendo"/>
    <x v="6"/>
    <s v="Loneliness"/>
    <n v="11"/>
    <n v="528"/>
    <n v="8"/>
    <s v="Yes"/>
    <n v="39"/>
    <n v="33"/>
    <n v="80"/>
    <n v="73"/>
    <n v="95"/>
    <n v="73"/>
  </r>
  <r>
    <n v="10013"/>
    <s v="Nintendo"/>
    <x v="4"/>
    <s v="Relaxation"/>
    <n v="8"/>
    <n v="139"/>
    <n v="6"/>
    <s v="Yes"/>
    <n v="97"/>
    <n v="14"/>
    <n v="95"/>
    <n v="38"/>
    <n v="66"/>
    <n v="58"/>
  </r>
  <r>
    <n v="10015"/>
    <s v="Cell Phone"/>
    <x v="1"/>
    <s v="Habit"/>
    <n v="2"/>
    <n v="38"/>
    <n v="11"/>
    <s v="Yes"/>
    <n v="17"/>
    <n v="56"/>
    <n v="97"/>
    <n v="9"/>
    <n v="84"/>
    <n v="71"/>
  </r>
  <r>
    <n v="10016"/>
    <s v="Tablet"/>
    <x v="1"/>
    <s v="Challenge"/>
    <n v="10"/>
    <n v="283"/>
    <n v="4"/>
    <s v="No"/>
    <n v="53"/>
    <n v="70"/>
    <n v="76"/>
    <n v="61"/>
    <n v="27"/>
    <n v="38"/>
  </r>
  <r>
    <n v="10017"/>
    <s v="Nintendo"/>
    <x v="4"/>
    <s v="Competition"/>
    <n v="9"/>
    <n v="345"/>
    <n v="8"/>
    <s v="Yes"/>
    <n v="87"/>
    <n v="27"/>
    <n v="52"/>
    <n v="50"/>
    <n v="79"/>
    <n v="71"/>
  </r>
  <r>
    <n v="10019"/>
    <s v="PC"/>
    <x v="8"/>
    <s v="Escapism"/>
    <n v="6"/>
    <n v="863"/>
    <n v="8"/>
    <s v="No"/>
    <n v="85"/>
    <n v="54"/>
    <n v="86"/>
    <n v="22"/>
    <n v="10"/>
    <n v="9"/>
  </r>
  <r>
    <n v="10020"/>
    <s v="Cell Phone"/>
    <x v="1"/>
    <s v="Relaxation"/>
    <n v="8"/>
    <n v="430"/>
    <n v="6"/>
    <s v="Yes"/>
    <n v="54"/>
    <n v="64"/>
    <n v="65"/>
    <n v="11"/>
    <n v="73"/>
    <n v="42"/>
  </r>
  <r>
    <n v="10021"/>
    <s v="Tablet"/>
    <x v="5"/>
    <s v="Habit"/>
    <n v="6"/>
    <n v="782"/>
    <n v="11"/>
    <s v="Yes"/>
    <n v="80"/>
    <n v="22"/>
    <n v="51"/>
    <n v="88"/>
    <n v="89"/>
    <n v="52"/>
  </r>
  <r>
    <n v="10022"/>
    <s v="Cell Phone"/>
    <x v="3"/>
    <s v="Habit"/>
    <n v="1"/>
    <n v="275"/>
    <n v="6"/>
    <s v="Yes"/>
    <n v="83"/>
    <n v="4"/>
    <n v="2"/>
    <n v="96"/>
    <n v="36"/>
    <n v="62"/>
  </r>
  <r>
    <n v="10023"/>
    <s v="PlayStation"/>
    <x v="4"/>
    <s v="Entertainment"/>
    <n v="1"/>
    <n v="784"/>
    <n v="6"/>
    <s v="Yes"/>
    <n v="32"/>
    <n v="76"/>
    <n v="78"/>
    <n v="23"/>
    <n v="86"/>
    <n v="23"/>
  </r>
  <r>
    <n v="10024"/>
    <s v="Cell Phone"/>
    <x v="2"/>
    <s v="Relaxation"/>
    <n v="3"/>
    <n v="824"/>
    <n v="9"/>
    <s v="Yes"/>
    <n v="34"/>
    <n v="85"/>
    <n v="44"/>
    <n v="85"/>
    <n v="68"/>
    <n v="22"/>
  </r>
  <r>
    <n v="10025"/>
    <s v="PlayStation"/>
    <x v="3"/>
    <s v="Competition"/>
    <n v="6"/>
    <n v="595"/>
    <n v="6"/>
    <s v="Yes"/>
    <n v="75"/>
    <n v="50"/>
    <n v="28"/>
    <n v="96"/>
    <n v="45"/>
    <n v="20"/>
  </r>
  <r>
    <n v="10026"/>
    <s v="Cell Phone"/>
    <x v="9"/>
    <s v="Entertainment"/>
    <n v="5"/>
    <n v="148"/>
    <n v="11"/>
    <s v="No"/>
    <n v="40"/>
    <n v="34"/>
    <n v="52"/>
    <n v="86"/>
    <n v="53"/>
    <n v="27"/>
  </r>
  <r>
    <n v="10027"/>
    <s v="Nintendo"/>
    <x v="8"/>
    <s v="Challenge"/>
    <n v="9"/>
    <n v="139"/>
    <n v="8"/>
    <s v="Yes"/>
    <n v="2"/>
    <n v="6"/>
    <n v="73"/>
    <n v="88"/>
    <n v="13"/>
    <n v="65"/>
  </r>
  <r>
    <n v="10028"/>
    <s v="Xbox"/>
    <x v="9"/>
    <s v="Loneliness"/>
    <n v="2"/>
    <n v="636"/>
    <n v="5"/>
    <s v="Yes"/>
    <n v="37"/>
    <n v="15"/>
    <n v="34"/>
    <n v="13"/>
    <n v="94"/>
    <n v="47"/>
  </r>
  <r>
    <n v="10029"/>
    <s v="Tablet"/>
    <x v="3"/>
    <s v="Competition"/>
    <n v="6"/>
    <n v="731"/>
    <n v="7"/>
    <s v="Yes"/>
    <n v="87"/>
    <n v="19"/>
    <n v="96"/>
    <n v="77"/>
    <n v="28"/>
    <n v="74"/>
  </r>
  <r>
    <n v="10030"/>
    <s v="PlayStation"/>
    <x v="3"/>
    <s v="Habit"/>
    <n v="1"/>
    <n v="517"/>
    <n v="9"/>
    <s v="No"/>
    <n v="99"/>
    <n v="11"/>
    <n v="21"/>
    <n v="21"/>
    <n v="53"/>
    <n v="14"/>
  </r>
  <r>
    <n v="10031"/>
    <s v="PC"/>
    <x v="2"/>
    <s v="Entertainment"/>
    <n v="11"/>
    <n v="302"/>
    <n v="7"/>
    <s v="No"/>
    <n v="49"/>
    <n v="21"/>
    <n v="85"/>
    <n v="94"/>
    <n v="88"/>
    <n v="35"/>
  </r>
  <r>
    <n v="10032"/>
    <s v="PlayStation"/>
    <x v="2"/>
    <s v="Habit"/>
    <n v="11"/>
    <n v="591"/>
    <n v="9"/>
    <s v="Yes"/>
    <n v="67"/>
    <n v="50"/>
    <n v="16"/>
    <n v="26"/>
    <n v="79"/>
    <n v="10"/>
  </r>
  <r>
    <n v="10033"/>
    <s v="Nintendo"/>
    <x v="1"/>
    <s v="Challenge"/>
    <n v="4"/>
    <n v="249"/>
    <n v="5"/>
    <s v="Yes"/>
    <n v="81"/>
    <n v="10"/>
    <n v="41"/>
    <n v="23"/>
    <n v="67"/>
    <n v="17"/>
  </r>
  <r>
    <n v="10034"/>
    <s v="Nintendo"/>
    <x v="4"/>
    <s v="Social Interaction"/>
    <n v="10"/>
    <n v="164"/>
    <n v="11"/>
    <s v="Yes"/>
    <n v="33"/>
    <n v="21"/>
    <n v="24"/>
    <n v="95"/>
    <n v="55"/>
    <n v="79"/>
  </r>
  <r>
    <n v="10035"/>
    <s v="Tablet"/>
    <x v="6"/>
    <s v="Entertainment"/>
    <n v="4"/>
    <n v="531"/>
    <n v="5"/>
    <s v="No"/>
    <n v="66"/>
    <n v="4"/>
    <n v="85"/>
    <n v="15"/>
    <n v="45"/>
    <n v="16"/>
  </r>
  <r>
    <n v="10036"/>
    <s v="Nintendo"/>
    <x v="1"/>
    <s v="Competition"/>
    <n v="4"/>
    <n v="747"/>
    <n v="6"/>
    <s v="No"/>
    <n v="44"/>
    <n v="90"/>
    <n v="69"/>
    <n v="13"/>
    <n v="51"/>
    <n v="82"/>
  </r>
  <r>
    <n v="10037"/>
    <s v="PlayStation"/>
    <x v="1"/>
    <s v="Habit"/>
    <n v="1"/>
    <n v="39"/>
    <n v="5"/>
    <s v="Yes"/>
    <n v="96"/>
    <n v="15"/>
    <n v="42"/>
    <n v="47"/>
    <n v="40"/>
    <n v="34"/>
  </r>
  <r>
    <n v="10038"/>
    <s v="Cell Phone"/>
    <x v="7"/>
    <s v="Boredom"/>
    <n v="7"/>
    <n v="881"/>
    <n v="7"/>
    <s v="No"/>
    <n v="88"/>
    <n v="8"/>
    <n v="38"/>
    <n v="39"/>
    <n v="45"/>
    <n v="37"/>
  </r>
  <r>
    <n v="10039"/>
    <s v="Tablet"/>
    <x v="7"/>
    <s v="Stress Relief"/>
    <n v="6"/>
    <n v="351"/>
    <n v="5"/>
    <s v="Yes"/>
    <n v="85"/>
    <n v="83"/>
    <n v="96"/>
    <n v="7"/>
    <n v="52"/>
    <n v="43"/>
  </r>
  <r>
    <n v="10040"/>
    <s v="PC"/>
    <x v="6"/>
    <s v="Loneliness"/>
    <n v="4"/>
    <n v="254"/>
    <n v="10"/>
    <s v="No"/>
    <n v="67"/>
    <n v="37"/>
    <n v="16"/>
    <n v="51"/>
    <n v="8"/>
    <n v="94"/>
  </r>
  <r>
    <n v="10041"/>
    <s v="Cell Phone"/>
    <x v="0"/>
    <s v="Escapism"/>
    <n v="1"/>
    <n v="721"/>
    <n v="9"/>
    <s v="Yes"/>
    <n v="85"/>
    <n v="67"/>
    <n v="98"/>
    <n v="55"/>
    <n v="22"/>
    <n v="21"/>
  </r>
  <r>
    <n v="10042"/>
    <s v="PlayStation"/>
    <x v="5"/>
    <s v="Habit"/>
    <n v="8"/>
    <n v="68"/>
    <n v="9"/>
    <s v="No"/>
    <n v="8"/>
    <n v="20"/>
    <n v="62"/>
    <n v="18"/>
    <n v="61"/>
    <n v="62"/>
  </r>
  <r>
    <n v="10043"/>
    <s v="Nintendo"/>
    <x v="6"/>
    <s v="Relaxation"/>
    <n v="4"/>
    <n v="659"/>
    <n v="9"/>
    <s v="No"/>
    <n v="4"/>
    <n v="42"/>
    <n v="44"/>
    <n v="7"/>
    <n v="15"/>
    <n v="74"/>
  </r>
  <r>
    <n v="10044"/>
    <s v="Tablet"/>
    <x v="0"/>
    <s v="Loneliness"/>
    <n v="9"/>
    <n v="461"/>
    <n v="10"/>
    <s v="Yes"/>
    <n v="24"/>
    <n v="84"/>
    <n v="7"/>
    <n v="34"/>
    <n v="32"/>
    <n v="6"/>
  </r>
  <r>
    <n v="10045"/>
    <s v="Xbox"/>
    <x v="9"/>
    <s v="Challenge"/>
    <n v="2"/>
    <n v="250"/>
    <n v="5"/>
    <s v="No"/>
    <n v="13"/>
    <n v="84"/>
    <n v="24"/>
    <n v="43"/>
    <n v="19"/>
    <n v="85"/>
  </r>
  <r>
    <n v="10046"/>
    <s v="PlayStation"/>
    <x v="3"/>
    <s v="Stress Relief"/>
    <n v="10"/>
    <n v="584"/>
    <n v="11"/>
    <s v="No"/>
    <n v="65"/>
    <n v="42"/>
    <n v="44"/>
    <n v="85"/>
    <n v="89"/>
    <n v="67"/>
  </r>
  <r>
    <n v="10047"/>
    <s v="Nintendo"/>
    <x v="3"/>
    <s v="Boredom"/>
    <n v="10"/>
    <n v="276"/>
    <n v="6"/>
    <s v="No"/>
    <n v="27"/>
    <n v="17"/>
    <n v="69"/>
    <n v="30"/>
    <n v="53"/>
    <n v="60"/>
  </r>
  <r>
    <n v="10048"/>
    <s v="Cell Phone"/>
    <x v="6"/>
    <s v="Stress Relief"/>
    <n v="10"/>
    <n v="194"/>
    <n v="6"/>
    <s v="No"/>
    <n v="3"/>
    <n v="4"/>
    <n v="26"/>
    <n v="85"/>
    <n v="43"/>
    <n v="19"/>
  </r>
  <r>
    <n v="10049"/>
    <s v="Nintendo"/>
    <x v="6"/>
    <s v="Entertainment"/>
    <n v="10"/>
    <n v="50"/>
    <n v="8"/>
    <s v="No"/>
    <n v="84"/>
    <n v="80"/>
    <n v="3"/>
    <n v="4"/>
    <n v="81"/>
    <n v="9"/>
  </r>
  <r>
    <n v="10050"/>
    <s v="PC"/>
    <x v="4"/>
    <s v="Stress Relief"/>
    <n v="8"/>
    <n v="413"/>
    <n v="8"/>
    <s v="No"/>
    <n v="93"/>
    <n v="89"/>
    <n v="66"/>
    <n v="87"/>
    <n v="35"/>
    <n v="8"/>
  </r>
  <r>
    <n v="10051"/>
    <s v="Xbox"/>
    <x v="4"/>
    <s v="Escapism"/>
    <n v="7"/>
    <n v="363"/>
    <n v="11"/>
    <s v="No"/>
    <n v="76"/>
    <n v="53"/>
    <n v="56"/>
    <n v="54"/>
    <n v="36"/>
    <n v="99"/>
  </r>
  <r>
    <n v="10052"/>
    <s v="Xbox"/>
    <x v="1"/>
    <s v="Social Interaction"/>
    <n v="4"/>
    <n v="540"/>
    <n v="10"/>
    <s v="Yes"/>
    <n v="85"/>
    <n v="25"/>
    <n v="22"/>
    <n v="87"/>
    <n v="13"/>
    <n v="75"/>
  </r>
  <r>
    <n v="10053"/>
    <s v="Tablet"/>
    <x v="6"/>
    <s v="Competition"/>
    <n v="9"/>
    <n v="534"/>
    <n v="4"/>
    <s v="No"/>
    <n v="62"/>
    <n v="27"/>
    <n v="12"/>
    <n v="58"/>
    <n v="37"/>
    <n v="3"/>
  </r>
  <r>
    <n v="10054"/>
    <s v="Cell Phone"/>
    <x v="1"/>
    <s v="Loneliness"/>
    <n v="5"/>
    <n v="840"/>
    <n v="4"/>
    <s v="Yes"/>
    <n v="59"/>
    <n v="52"/>
    <n v="77"/>
    <n v="85"/>
    <n v="85"/>
    <n v="10"/>
  </r>
  <r>
    <n v="10055"/>
    <s v="Tablet"/>
    <x v="3"/>
    <s v="Escapism"/>
    <n v="7"/>
    <n v="22"/>
    <n v="10"/>
    <s v="No"/>
    <n v="98"/>
    <n v="33"/>
    <n v="88"/>
    <n v="21"/>
    <n v="91"/>
    <n v="99"/>
  </r>
  <r>
    <n v="10056"/>
    <s v="Cell Phone"/>
    <x v="4"/>
    <s v="Relaxation"/>
    <n v="1"/>
    <n v="132"/>
    <n v="4"/>
    <s v="No"/>
    <n v="1"/>
    <n v="72"/>
    <n v="94"/>
    <n v="34"/>
    <n v="5"/>
    <n v="87"/>
  </r>
  <r>
    <n v="10057"/>
    <s v="Tablet"/>
    <x v="0"/>
    <s v="Relaxation"/>
    <n v="4"/>
    <n v="583"/>
    <n v="9"/>
    <s v="Yes"/>
    <n v="74"/>
    <n v="92"/>
    <n v="29"/>
    <n v="21"/>
    <n v="97"/>
    <n v="27"/>
  </r>
  <r>
    <n v="10058"/>
    <s v="Nintendo"/>
    <x v="3"/>
    <s v="Loneliness"/>
    <n v="6"/>
    <n v="528"/>
    <n v="7"/>
    <s v="No"/>
    <n v="1"/>
    <n v="97"/>
    <n v="23"/>
    <n v="48"/>
    <n v="94"/>
    <n v="78"/>
  </r>
  <r>
    <n v="10059"/>
    <s v="Xbox"/>
    <x v="3"/>
    <s v="Social Interaction"/>
    <n v="11"/>
    <n v="664"/>
    <n v="9"/>
    <s v="No"/>
    <n v="76"/>
    <n v="46"/>
    <n v="66"/>
    <n v="16"/>
    <n v="77"/>
    <n v="92"/>
  </r>
  <r>
    <n v="10060"/>
    <s v="Xbox"/>
    <x v="8"/>
    <s v="Social Interaction"/>
    <n v="11"/>
    <n v="700"/>
    <n v="4"/>
    <s v="Yes"/>
    <n v="41"/>
    <n v="59"/>
    <n v="36"/>
    <n v="88"/>
    <n v="35"/>
    <n v="52"/>
  </r>
  <r>
    <n v="10061"/>
    <s v="Cell Phone"/>
    <x v="7"/>
    <s v="Relaxation"/>
    <n v="3"/>
    <n v="74"/>
    <n v="5"/>
    <s v="Yes"/>
    <n v="90"/>
    <n v="31"/>
    <n v="3"/>
    <n v="73"/>
    <n v="6"/>
    <n v="85"/>
  </r>
  <r>
    <n v="10062"/>
    <s v="Tablet"/>
    <x v="2"/>
    <s v="Entertainment"/>
    <n v="11"/>
    <n v="174"/>
    <n v="8"/>
    <s v="Yes"/>
    <n v="18"/>
    <n v="77"/>
    <n v="48"/>
    <n v="24"/>
    <n v="71"/>
    <n v="34"/>
  </r>
  <r>
    <n v="10063"/>
    <s v="Cell Phone"/>
    <x v="2"/>
    <s v="Relaxation"/>
    <n v="1"/>
    <n v="911"/>
    <n v="6"/>
    <s v="Yes"/>
    <n v="58"/>
    <n v="80"/>
    <n v="91"/>
    <n v="59"/>
    <n v="24"/>
    <n v="7"/>
  </r>
  <r>
    <n v="10064"/>
    <s v="PlayStation"/>
    <x v="5"/>
    <s v="Competition"/>
    <n v="5"/>
    <n v="463"/>
    <n v="8"/>
    <s v="Yes"/>
    <n v="45"/>
    <n v="19"/>
    <n v="80"/>
    <n v="9"/>
    <n v="80"/>
    <n v="36"/>
  </r>
  <r>
    <n v="10065"/>
    <s v="Cell Phone"/>
    <x v="3"/>
    <s v="Habit"/>
    <n v="7"/>
    <n v="633"/>
    <n v="11"/>
    <s v="Yes"/>
    <n v="44"/>
    <n v="83"/>
    <n v="97"/>
    <n v="22"/>
    <n v="2"/>
    <n v="19"/>
  </r>
  <r>
    <n v="10066"/>
    <s v="PlayStation"/>
    <x v="5"/>
    <s v="Stress Relief"/>
    <n v="7"/>
    <n v="979"/>
    <n v="7"/>
    <s v="No"/>
    <n v="16"/>
    <n v="21"/>
    <n v="70"/>
    <n v="27"/>
    <n v="12"/>
    <n v="28"/>
  </r>
  <r>
    <n v="10067"/>
    <s v="Nintendo"/>
    <x v="6"/>
    <s v="Challenge"/>
    <n v="6"/>
    <n v="127"/>
    <n v="10"/>
    <s v="No"/>
    <n v="51"/>
    <n v="70"/>
    <n v="61"/>
    <n v="74"/>
    <n v="6"/>
    <n v="4"/>
  </r>
  <r>
    <n v="10068"/>
    <s v="Xbox"/>
    <x v="7"/>
    <s v="Relaxation"/>
    <n v="1"/>
    <n v="470"/>
    <n v="9"/>
    <s v="No"/>
    <n v="41"/>
    <n v="10"/>
    <n v="51"/>
    <n v="82"/>
    <n v="42"/>
    <n v="42"/>
  </r>
  <r>
    <n v="10069"/>
    <s v="Nintendo"/>
    <x v="5"/>
    <s v="Challenge"/>
    <n v="4"/>
    <n v="182"/>
    <n v="5"/>
    <s v="No"/>
    <n v="17"/>
    <n v="3"/>
    <n v="16"/>
    <n v="82"/>
    <n v="61"/>
    <n v="77"/>
  </r>
  <r>
    <n v="10070"/>
    <s v="PC"/>
    <x v="4"/>
    <s v="Competition"/>
    <n v="8"/>
    <n v="927"/>
    <n v="11"/>
    <s v="Yes"/>
    <n v="11"/>
    <n v="38"/>
    <n v="47"/>
    <n v="92"/>
    <n v="17"/>
    <n v="30"/>
  </r>
  <r>
    <n v="10071"/>
    <s v="Nintendo"/>
    <x v="5"/>
    <s v="Escapism"/>
    <n v="9"/>
    <n v="168"/>
    <n v="9"/>
    <s v="Yes"/>
    <n v="70"/>
    <n v="17"/>
    <n v="73"/>
    <n v="15"/>
    <n v="88"/>
    <n v="79"/>
  </r>
  <r>
    <n v="10072"/>
    <s v="PlayStation"/>
    <x v="1"/>
    <s v="Stress Relief"/>
    <n v="9"/>
    <n v="729"/>
    <n v="9"/>
    <s v="No"/>
    <n v="32"/>
    <n v="62"/>
    <n v="49"/>
    <n v="46"/>
    <n v="58"/>
    <n v="16"/>
  </r>
  <r>
    <n v="10073"/>
    <s v="Nintendo"/>
    <x v="3"/>
    <s v="Stress Relief"/>
    <n v="10"/>
    <n v="714"/>
    <n v="9"/>
    <s v="Yes"/>
    <n v="33"/>
    <n v="99"/>
    <n v="43"/>
    <n v="32"/>
    <n v="96"/>
    <n v="87"/>
  </r>
  <r>
    <n v="10074"/>
    <s v="PC"/>
    <x v="7"/>
    <s v="Escapism"/>
    <n v="1"/>
    <n v="327"/>
    <n v="6"/>
    <s v="No"/>
    <n v="79"/>
    <n v="22"/>
    <n v="2"/>
    <n v="94"/>
    <n v="13"/>
    <n v="78"/>
  </r>
  <r>
    <n v="10075"/>
    <s v="Xbox"/>
    <x v="3"/>
    <s v="Loneliness"/>
    <n v="8"/>
    <n v="896"/>
    <n v="9"/>
    <s v="No"/>
    <n v="37"/>
    <n v="21"/>
    <n v="82"/>
    <n v="40"/>
    <n v="1"/>
    <n v="70"/>
  </r>
  <r>
    <n v="10076"/>
    <s v="PlayStation"/>
    <x v="3"/>
    <s v="Loneliness"/>
    <n v="8"/>
    <n v="852"/>
    <n v="6"/>
    <s v="Yes"/>
    <n v="45"/>
    <n v="63"/>
    <n v="54"/>
    <n v="84"/>
    <n v="43"/>
    <n v="64"/>
  </r>
  <r>
    <n v="10077"/>
    <s v="PC"/>
    <x v="7"/>
    <s v="Challenge"/>
    <n v="1"/>
    <n v="508"/>
    <n v="4"/>
    <s v="No"/>
    <n v="98"/>
    <n v="72"/>
    <n v="67"/>
    <n v="70"/>
    <n v="22"/>
    <n v="52"/>
  </r>
  <r>
    <n v="10078"/>
    <s v="Xbox"/>
    <x v="7"/>
    <s v="Entertainment"/>
    <n v="11"/>
    <n v="742"/>
    <n v="10"/>
    <s v="No"/>
    <n v="48"/>
    <n v="97"/>
    <n v="90"/>
    <n v="27"/>
    <n v="13"/>
    <n v="72"/>
  </r>
  <r>
    <n v="10079"/>
    <s v="Cell Phone"/>
    <x v="8"/>
    <s v="Loneliness"/>
    <n v="3"/>
    <n v="547"/>
    <n v="8"/>
    <s v="No"/>
    <n v="90"/>
    <n v="43"/>
    <n v="89"/>
    <n v="69"/>
    <n v="16"/>
    <n v="45"/>
  </r>
  <r>
    <n v="10080"/>
    <s v="Xbox"/>
    <x v="7"/>
    <s v="Competition"/>
    <n v="6"/>
    <n v="834"/>
    <n v="6"/>
    <s v="No"/>
    <n v="82"/>
    <n v="58"/>
    <n v="74"/>
    <n v="54"/>
    <n v="69"/>
    <n v="12"/>
  </r>
  <r>
    <n v="10081"/>
    <s v="PlayStation"/>
    <x v="5"/>
    <s v="Escapism"/>
    <n v="10"/>
    <n v="513"/>
    <n v="6"/>
    <s v="No"/>
    <n v="29"/>
    <n v="15"/>
    <n v="84"/>
    <n v="12"/>
    <n v="61"/>
    <n v="34"/>
  </r>
  <r>
    <n v="10082"/>
    <s v="Cell Phone"/>
    <x v="8"/>
    <s v="Habit"/>
    <n v="4"/>
    <n v="957"/>
    <n v="11"/>
    <s v="No"/>
    <n v="41"/>
    <n v="50"/>
    <n v="87"/>
    <n v="80"/>
    <n v="48"/>
    <n v="87"/>
  </r>
  <r>
    <n v="10083"/>
    <s v="PC"/>
    <x v="1"/>
    <s v="Challenge"/>
    <n v="9"/>
    <n v="347"/>
    <n v="7"/>
    <s v="Yes"/>
    <n v="67"/>
    <n v="42"/>
    <n v="28"/>
    <n v="94"/>
    <n v="62"/>
    <n v="22"/>
  </r>
  <r>
    <n v="10084"/>
    <s v="Tablet"/>
    <x v="3"/>
    <s v="Loneliness"/>
    <n v="5"/>
    <n v="58"/>
    <n v="5"/>
    <s v="Yes"/>
    <n v="88"/>
    <n v="64"/>
    <n v="43"/>
    <n v="24"/>
    <n v="52"/>
    <n v="15"/>
  </r>
  <r>
    <n v="10085"/>
    <s v="PC"/>
    <x v="6"/>
    <s v="Habit"/>
    <n v="4"/>
    <n v="355"/>
    <n v="5"/>
    <s v="No"/>
    <n v="77"/>
    <n v="84"/>
    <n v="28"/>
    <n v="68"/>
    <n v="46"/>
    <n v="67"/>
  </r>
  <r>
    <n v="10086"/>
    <s v="Nintendo"/>
    <x v="7"/>
    <s v="Relaxation"/>
    <n v="7"/>
    <n v="521"/>
    <n v="8"/>
    <s v="No"/>
    <n v="33"/>
    <n v="68"/>
    <n v="65"/>
    <n v="47"/>
    <n v="65"/>
    <n v="45"/>
  </r>
  <r>
    <n v="10087"/>
    <s v="Cell Phone"/>
    <x v="3"/>
    <s v="Boredom"/>
    <n v="8"/>
    <n v="859"/>
    <n v="10"/>
    <s v="Yes"/>
    <n v="13"/>
    <n v="48"/>
    <n v="21"/>
    <n v="28"/>
    <n v="91"/>
    <n v="15"/>
  </r>
  <r>
    <n v="10088"/>
    <s v="PC"/>
    <x v="0"/>
    <s v="Boredom"/>
    <n v="1"/>
    <n v="504"/>
    <n v="11"/>
    <s v="No"/>
    <n v="44"/>
    <n v="2"/>
    <n v="65"/>
    <n v="15"/>
    <n v="15"/>
    <n v="86"/>
  </r>
  <r>
    <n v="10089"/>
    <s v="PlayStation"/>
    <x v="3"/>
    <s v="Stress Relief"/>
    <n v="10"/>
    <n v="555"/>
    <n v="10"/>
    <s v="Yes"/>
    <n v="53"/>
    <n v="45"/>
    <n v="3"/>
    <n v="81"/>
    <n v="3"/>
    <n v="68"/>
  </r>
  <r>
    <n v="10090"/>
    <s v="Cell Phone"/>
    <x v="9"/>
    <s v="Loneliness"/>
    <n v="8"/>
    <n v="152"/>
    <n v="8"/>
    <s v="Yes"/>
    <n v="10"/>
    <n v="6"/>
    <n v="44"/>
    <n v="57"/>
    <n v="70"/>
    <n v="7"/>
  </r>
  <r>
    <n v="10092"/>
    <s v="Cell Phone"/>
    <x v="8"/>
    <s v="Boredom"/>
    <n v="11"/>
    <n v="597"/>
    <n v="6"/>
    <s v="No"/>
    <n v="98"/>
    <n v="99"/>
    <n v="96"/>
    <n v="34"/>
    <n v="87"/>
    <n v="94"/>
  </r>
  <r>
    <n v="10093"/>
    <s v="Nintendo"/>
    <x v="4"/>
    <s v="Competition"/>
    <n v="4"/>
    <n v="767"/>
    <n v="10"/>
    <s v="No"/>
    <n v="9"/>
    <n v="31"/>
    <n v="96"/>
    <n v="45"/>
    <n v="91"/>
    <n v="34"/>
  </r>
  <r>
    <n v="10094"/>
    <s v="PC"/>
    <x v="3"/>
    <s v="Relaxation"/>
    <n v="6"/>
    <n v="29"/>
    <n v="6"/>
    <s v="Yes"/>
    <n v="80"/>
    <n v="67"/>
    <n v="67"/>
    <n v="12"/>
    <n v="48"/>
    <n v="34"/>
  </r>
  <r>
    <n v="10095"/>
    <s v="Tablet"/>
    <x v="5"/>
    <s v="Stress Relief"/>
    <n v="3"/>
    <n v="121"/>
    <n v="4"/>
    <s v="Yes"/>
    <n v="65"/>
    <n v="94"/>
    <n v="97"/>
    <n v="39"/>
    <n v="26"/>
    <n v="44"/>
  </r>
  <r>
    <n v="10096"/>
    <s v="PlayStation"/>
    <x v="6"/>
    <s v="Relaxation"/>
    <n v="1"/>
    <n v="162"/>
    <n v="10"/>
    <s v="No"/>
    <n v="98"/>
    <n v="53"/>
    <n v="39"/>
    <n v="88"/>
    <n v="77"/>
    <n v="82"/>
  </r>
  <r>
    <n v="10097"/>
    <s v="Nintendo"/>
    <x v="4"/>
    <s v="Stress Relief"/>
    <n v="11"/>
    <n v="199"/>
    <n v="7"/>
    <s v="No"/>
    <n v="7"/>
    <n v="75"/>
    <n v="50"/>
    <n v="47"/>
    <n v="67"/>
    <n v="59"/>
  </r>
  <r>
    <n v="10098"/>
    <s v="Nintendo"/>
    <x v="9"/>
    <s v="Habit"/>
    <n v="9"/>
    <n v="457"/>
    <n v="6"/>
    <s v="Yes"/>
    <n v="12"/>
    <n v="34"/>
    <n v="76"/>
    <n v="27"/>
    <n v="37"/>
    <n v="84"/>
  </r>
  <r>
    <n v="10099"/>
    <s v="Cell Phone"/>
    <x v="6"/>
    <s v="Escapism"/>
    <n v="3"/>
    <n v="52"/>
    <n v="4"/>
    <s v="No"/>
    <n v="13"/>
    <n v="71"/>
    <n v="40"/>
    <n v="21"/>
    <n v="94"/>
    <n v="66"/>
  </r>
  <r>
    <n v="10100"/>
    <s v="PlayStation"/>
    <x v="0"/>
    <s v="Relaxation"/>
    <n v="11"/>
    <n v="363"/>
    <n v="11"/>
    <s v="No"/>
    <n v="27"/>
    <n v="97"/>
    <n v="37"/>
    <n v="48"/>
    <n v="72"/>
    <n v="4"/>
  </r>
  <r>
    <n v="10101"/>
    <s v="PC"/>
    <x v="4"/>
    <s v="Challenge"/>
    <n v="5"/>
    <n v="541"/>
    <n v="8"/>
    <s v="No"/>
    <n v="95"/>
    <n v="39"/>
    <n v="88"/>
    <n v="10"/>
    <n v="70"/>
    <n v="17"/>
  </r>
  <r>
    <n v="10102"/>
    <s v="Xbox"/>
    <x v="1"/>
    <s v="Entertainment"/>
    <n v="9"/>
    <n v="968"/>
    <n v="6"/>
    <s v="Yes"/>
    <n v="28"/>
    <n v="21"/>
    <n v="35"/>
    <n v="12"/>
    <n v="64"/>
    <n v="40"/>
  </r>
  <r>
    <n v="10103"/>
    <s v="PlayStation"/>
    <x v="3"/>
    <s v="Loneliness"/>
    <n v="3"/>
    <n v="166"/>
    <n v="5"/>
    <s v="No"/>
    <n v="6"/>
    <n v="49"/>
    <n v="79"/>
    <n v="32"/>
    <n v="74"/>
    <n v="44"/>
  </r>
  <r>
    <n v="10104"/>
    <s v="Cell Phone"/>
    <x v="8"/>
    <s v="Escapism"/>
    <n v="7"/>
    <n v="667"/>
    <n v="10"/>
    <s v="No"/>
    <n v="73"/>
    <n v="92"/>
    <n v="12"/>
    <n v="87"/>
    <n v="84"/>
    <n v="26"/>
  </r>
  <r>
    <n v="10105"/>
    <s v="Cell Phone"/>
    <x v="1"/>
    <s v="Social Interaction"/>
    <n v="11"/>
    <n v="162"/>
    <n v="8"/>
    <s v="No"/>
    <n v="63"/>
    <n v="35"/>
    <n v="87"/>
    <n v="49"/>
    <n v="84"/>
    <n v="51"/>
  </r>
  <r>
    <n v="10106"/>
    <s v="Tablet"/>
    <x v="5"/>
    <s v="Boredom"/>
    <n v="9"/>
    <n v="284"/>
    <n v="9"/>
    <s v="Yes"/>
    <n v="84"/>
    <n v="50"/>
    <n v="99"/>
    <n v="94"/>
    <n v="2"/>
    <n v="11"/>
  </r>
  <r>
    <n v="10107"/>
    <s v="Xbox"/>
    <x v="6"/>
    <s v="Boredom"/>
    <n v="6"/>
    <n v="574"/>
    <n v="5"/>
    <s v="No"/>
    <n v="42"/>
    <n v="63"/>
    <n v="83"/>
    <n v="75"/>
    <n v="5"/>
    <n v="69"/>
  </r>
  <r>
    <n v="10109"/>
    <s v="PC"/>
    <x v="8"/>
    <s v="Stress Relief"/>
    <n v="9"/>
    <n v="951"/>
    <n v="8"/>
    <s v="Yes"/>
    <n v="20"/>
    <n v="33"/>
    <n v="81"/>
    <n v="23"/>
    <n v="46"/>
    <n v="56"/>
  </r>
  <r>
    <n v="10110"/>
    <s v="PC"/>
    <x v="4"/>
    <s v="Challenge"/>
    <n v="1"/>
    <n v="385"/>
    <n v="9"/>
    <s v="Yes"/>
    <n v="36"/>
    <n v="16"/>
    <n v="80"/>
    <n v="59"/>
    <n v="53"/>
    <n v="22"/>
  </r>
  <r>
    <n v="10111"/>
    <s v="Nintendo"/>
    <x v="8"/>
    <s v="Social Interaction"/>
    <n v="5"/>
    <n v="985"/>
    <n v="8"/>
    <s v="Yes"/>
    <n v="27"/>
    <n v="73"/>
    <n v="73"/>
    <n v="26"/>
    <n v="11"/>
    <n v="4"/>
  </r>
  <r>
    <n v="10112"/>
    <s v="PC"/>
    <x v="0"/>
    <s v="Challenge"/>
    <n v="5"/>
    <n v="307"/>
    <n v="8"/>
    <s v="Yes"/>
    <n v="29"/>
    <n v="33"/>
    <n v="60"/>
    <n v="98"/>
    <n v="90"/>
    <n v="71"/>
  </r>
  <r>
    <n v="10113"/>
    <s v="Xbox"/>
    <x v="1"/>
    <s v="Loneliness"/>
    <n v="8"/>
    <n v="934"/>
    <n v="6"/>
    <s v="Yes"/>
    <n v="50"/>
    <n v="26"/>
    <n v="70"/>
    <n v="86"/>
    <n v="67"/>
    <n v="45"/>
  </r>
  <r>
    <n v="10114"/>
    <s v="Tablet"/>
    <x v="5"/>
    <s v="Loneliness"/>
    <n v="8"/>
    <n v="67"/>
    <n v="9"/>
    <s v="No"/>
    <n v="99"/>
    <n v="72"/>
    <n v="24"/>
    <n v="80"/>
    <n v="80"/>
    <n v="88"/>
  </r>
  <r>
    <n v="10115"/>
    <s v="PlayStation"/>
    <x v="7"/>
    <s v="Loneliness"/>
    <n v="3"/>
    <n v="65"/>
    <n v="8"/>
    <s v="No"/>
    <n v="85"/>
    <n v="1"/>
    <n v="47"/>
    <n v="98"/>
    <n v="84"/>
    <n v="90"/>
  </r>
  <r>
    <n v="10116"/>
    <s v="Nintendo"/>
    <x v="7"/>
    <s v="Escapism"/>
    <n v="7"/>
    <n v="85"/>
    <n v="6"/>
    <s v="No"/>
    <n v="61"/>
    <n v="12"/>
    <n v="71"/>
    <n v="50"/>
    <n v="37"/>
    <n v="95"/>
  </r>
  <r>
    <n v="10117"/>
    <s v="Tablet"/>
    <x v="7"/>
    <s v="Competition"/>
    <n v="3"/>
    <n v="583"/>
    <n v="8"/>
    <s v="No"/>
    <n v="50"/>
    <n v="96"/>
    <n v="2"/>
    <n v="4"/>
    <n v="7"/>
    <n v="78"/>
  </r>
  <r>
    <n v="10118"/>
    <s v="Cell Phone"/>
    <x v="2"/>
    <s v="Habit"/>
    <n v="4"/>
    <n v="968"/>
    <n v="9"/>
    <s v="Yes"/>
    <n v="25"/>
    <n v="46"/>
    <n v="19"/>
    <n v="47"/>
    <n v="83"/>
    <n v="87"/>
  </r>
  <r>
    <n v="10119"/>
    <s v="Nintendo"/>
    <x v="3"/>
    <s v="Stress Relief"/>
    <n v="3"/>
    <n v="287"/>
    <n v="6"/>
    <s v="No"/>
    <n v="5"/>
    <n v="18"/>
    <n v="35"/>
    <n v="14"/>
    <n v="99"/>
    <n v="19"/>
  </r>
  <r>
    <n v="10120"/>
    <s v="Nintendo"/>
    <x v="6"/>
    <s v="Competition"/>
    <n v="7"/>
    <n v="235"/>
    <n v="5"/>
    <s v="No"/>
    <n v="80"/>
    <n v="6"/>
    <n v="58"/>
    <n v="13"/>
    <n v="93"/>
    <n v="97"/>
  </r>
  <r>
    <n v="10121"/>
    <s v="Cell Phone"/>
    <x v="1"/>
    <s v="Entertainment"/>
    <n v="8"/>
    <n v="334"/>
    <n v="5"/>
    <s v="Yes"/>
    <n v="64"/>
    <n v="61"/>
    <n v="2"/>
    <n v="88"/>
    <n v="39"/>
    <n v="34"/>
  </r>
  <r>
    <n v="10122"/>
    <s v="Xbox"/>
    <x v="9"/>
    <s v="Relaxation"/>
    <n v="8"/>
    <n v="122"/>
    <n v="5"/>
    <s v="Yes"/>
    <n v="24"/>
    <n v="81"/>
    <n v="77"/>
    <n v="99"/>
    <n v="97"/>
    <n v="50"/>
  </r>
  <r>
    <n v="10123"/>
    <s v="PC"/>
    <x v="5"/>
    <s v="Habit"/>
    <n v="2"/>
    <n v="387"/>
    <n v="9"/>
    <s v="Yes"/>
    <n v="80"/>
    <n v="51"/>
    <n v="66"/>
    <n v="45"/>
    <n v="41"/>
    <n v="66"/>
  </r>
  <r>
    <n v="10124"/>
    <s v="Tablet"/>
    <x v="9"/>
    <s v="Social Interaction"/>
    <n v="3"/>
    <n v="494"/>
    <n v="11"/>
    <s v="No"/>
    <n v="13"/>
    <n v="77"/>
    <n v="4"/>
    <n v="42"/>
    <n v="70"/>
    <n v="52"/>
  </r>
  <r>
    <n v="10125"/>
    <s v="Nintendo"/>
    <x v="0"/>
    <s v="Stress Relief"/>
    <n v="8"/>
    <n v="67"/>
    <n v="6"/>
    <s v="No"/>
    <n v="7"/>
    <n v="83"/>
    <n v="59"/>
    <n v="78"/>
    <n v="92"/>
    <n v="46"/>
  </r>
  <r>
    <n v="10126"/>
    <s v="Cell Phone"/>
    <x v="3"/>
    <s v="Boredom"/>
    <n v="3"/>
    <n v="811"/>
    <n v="10"/>
    <s v="No"/>
    <n v="82"/>
    <n v="5"/>
    <n v="10"/>
    <n v="82"/>
    <n v="25"/>
    <n v="66"/>
  </r>
  <r>
    <n v="10127"/>
    <s v="Cell Phone"/>
    <x v="1"/>
    <s v="Social Interaction"/>
    <n v="10"/>
    <n v="909"/>
    <n v="8"/>
    <s v="No"/>
    <n v="73"/>
    <n v="16"/>
    <n v="33"/>
    <n v="37"/>
    <n v="54"/>
    <n v="70"/>
  </r>
  <r>
    <n v="10128"/>
    <s v="Cell Phone"/>
    <x v="4"/>
    <s v="Social Interaction"/>
    <n v="10"/>
    <n v="569"/>
    <n v="11"/>
    <s v="No"/>
    <n v="70"/>
    <n v="63"/>
    <n v="53"/>
    <n v="42"/>
    <n v="46"/>
    <n v="24"/>
  </r>
  <r>
    <n v="10129"/>
    <s v="PlayStation"/>
    <x v="4"/>
    <s v="Stress Relief"/>
    <n v="6"/>
    <n v="805"/>
    <n v="4"/>
    <s v="No"/>
    <n v="40"/>
    <n v="16"/>
    <n v="64"/>
    <n v="77"/>
    <n v="8"/>
    <n v="27"/>
  </r>
  <r>
    <n v="10130"/>
    <s v="Tablet"/>
    <x v="8"/>
    <s v="Loneliness"/>
    <n v="11"/>
    <n v="517"/>
    <n v="8"/>
    <s v="Yes"/>
    <n v="50"/>
    <n v="94"/>
    <n v="22"/>
    <n v="74"/>
    <n v="9"/>
    <n v="24"/>
  </r>
  <r>
    <n v="10131"/>
    <s v="Cell Phone"/>
    <x v="6"/>
    <s v="Relaxation"/>
    <n v="6"/>
    <n v="882"/>
    <n v="9"/>
    <s v="Yes"/>
    <n v="31"/>
    <n v="8"/>
    <n v="30"/>
    <n v="84"/>
    <n v="86"/>
    <n v="78"/>
  </r>
  <r>
    <n v="10132"/>
    <s v="Xbox"/>
    <x v="3"/>
    <s v="Entertainment"/>
    <n v="5"/>
    <n v="738"/>
    <n v="7"/>
    <s v="Yes"/>
    <n v="85"/>
    <n v="26"/>
    <n v="20"/>
    <n v="56"/>
    <n v="82"/>
    <n v="69"/>
  </r>
  <r>
    <n v="10133"/>
    <s v="Cell Phone"/>
    <x v="0"/>
    <s v="Stress Relief"/>
    <n v="3"/>
    <n v="213"/>
    <n v="10"/>
    <s v="No"/>
    <n v="23"/>
    <n v="80"/>
    <n v="35"/>
    <n v="35"/>
    <n v="90"/>
    <n v="68"/>
  </r>
  <r>
    <n v="10134"/>
    <s v="Tablet"/>
    <x v="9"/>
    <s v="Entertainment"/>
    <n v="2"/>
    <n v="443"/>
    <n v="11"/>
    <s v="Yes"/>
    <n v="51"/>
    <n v="63"/>
    <n v="35"/>
    <n v="10"/>
    <n v="45"/>
    <n v="34"/>
  </r>
  <r>
    <n v="10135"/>
    <s v="Cell Phone"/>
    <x v="4"/>
    <s v="Stress Relief"/>
    <n v="8"/>
    <n v="96"/>
    <n v="8"/>
    <s v="No"/>
    <n v="98"/>
    <n v="23"/>
    <n v="20"/>
    <n v="40"/>
    <n v="41"/>
    <n v="89"/>
  </r>
  <r>
    <n v="10136"/>
    <s v="Xbox"/>
    <x v="9"/>
    <s v="Habit"/>
    <n v="9"/>
    <n v="968"/>
    <n v="10"/>
    <s v="No"/>
    <n v="48"/>
    <n v="68"/>
    <n v="97"/>
    <n v="60"/>
    <n v="69"/>
    <n v="60"/>
  </r>
  <r>
    <n v="10137"/>
    <s v="Tablet"/>
    <x v="5"/>
    <s v="Loneliness"/>
    <n v="5"/>
    <n v="291"/>
    <n v="5"/>
    <s v="No"/>
    <n v="41"/>
    <n v="25"/>
    <n v="33"/>
    <n v="34"/>
    <n v="9"/>
    <n v="96"/>
  </r>
  <r>
    <n v="10138"/>
    <s v="Nintendo"/>
    <x v="9"/>
    <s v="Relaxation"/>
    <n v="11"/>
    <n v="820"/>
    <n v="9"/>
    <s v="No"/>
    <n v="4"/>
    <n v="33"/>
    <n v="92"/>
    <n v="75"/>
    <n v="65"/>
    <n v="76"/>
  </r>
  <r>
    <n v="10139"/>
    <s v="Tablet"/>
    <x v="9"/>
    <s v="Competition"/>
    <n v="7"/>
    <n v="941"/>
    <n v="11"/>
    <s v="No"/>
    <n v="72"/>
    <n v="20"/>
    <n v="72"/>
    <n v="3"/>
    <n v="21"/>
    <n v="95"/>
  </r>
  <r>
    <n v="10140"/>
    <s v="Nintendo"/>
    <x v="7"/>
    <s v="Relaxation"/>
    <n v="6"/>
    <n v="477"/>
    <n v="8"/>
    <s v="No"/>
    <n v="19"/>
    <n v="51"/>
    <n v="73"/>
    <n v="72"/>
    <n v="95"/>
    <n v="57"/>
  </r>
  <r>
    <n v="10141"/>
    <s v="PC"/>
    <x v="2"/>
    <s v="Loneliness"/>
    <n v="10"/>
    <n v="912"/>
    <n v="4"/>
    <s v="Yes"/>
    <n v="7"/>
    <n v="77"/>
    <n v="36"/>
    <n v="2"/>
    <n v="58"/>
    <n v="46"/>
  </r>
  <r>
    <n v="10142"/>
    <s v="PlayStation"/>
    <x v="0"/>
    <s v="Relaxation"/>
    <n v="10"/>
    <n v="612"/>
    <n v="11"/>
    <s v="No"/>
    <n v="70"/>
    <n v="42"/>
    <n v="23"/>
    <n v="77"/>
    <n v="34"/>
    <n v="3"/>
  </r>
  <r>
    <n v="10143"/>
    <s v="PlayStation"/>
    <x v="7"/>
    <s v="Escapism"/>
    <n v="10"/>
    <n v="471"/>
    <n v="4"/>
    <s v="No"/>
    <n v="17"/>
    <n v="66"/>
    <n v="27"/>
    <n v="22"/>
    <n v="48"/>
    <n v="89"/>
  </r>
  <r>
    <n v="10145"/>
    <s v="Xbox"/>
    <x v="0"/>
    <s v="Entertainment"/>
    <n v="1"/>
    <n v="846"/>
    <n v="11"/>
    <s v="No"/>
    <n v="33"/>
    <n v="86"/>
    <n v="11"/>
    <n v="11"/>
    <n v="48"/>
    <n v="18"/>
  </r>
  <r>
    <n v="10146"/>
    <s v="Tablet"/>
    <x v="8"/>
    <s v="Loneliness"/>
    <n v="11"/>
    <n v="728"/>
    <n v="6"/>
    <s v="No"/>
    <n v="20"/>
    <n v="44"/>
    <n v="92"/>
    <n v="52"/>
    <n v="51"/>
    <n v="96"/>
  </r>
  <r>
    <n v="10147"/>
    <s v="Tablet"/>
    <x v="4"/>
    <s v="Entertainment"/>
    <n v="7"/>
    <n v="123"/>
    <n v="11"/>
    <s v="Yes"/>
    <n v="46"/>
    <n v="78"/>
    <n v="27"/>
    <n v="49"/>
    <n v="75"/>
    <n v="77"/>
  </r>
  <r>
    <n v="10148"/>
    <s v="Cell Phone"/>
    <x v="1"/>
    <s v="Loneliness"/>
    <n v="9"/>
    <n v="336"/>
    <n v="11"/>
    <s v="Yes"/>
    <n v="5"/>
    <n v="16"/>
    <n v="17"/>
    <n v="80"/>
    <n v="58"/>
    <n v="83"/>
  </r>
  <r>
    <n v="10149"/>
    <s v="PC"/>
    <x v="2"/>
    <s v="Habit"/>
    <n v="6"/>
    <n v="557"/>
    <n v="11"/>
    <s v="No"/>
    <n v="9"/>
    <n v="14"/>
    <n v="18"/>
    <n v="13"/>
    <n v="48"/>
    <n v="47"/>
  </r>
  <r>
    <n v="10150"/>
    <s v="Xbox"/>
    <x v="3"/>
    <s v="Habit"/>
    <n v="4"/>
    <n v="137"/>
    <n v="4"/>
    <s v="Yes"/>
    <n v="75"/>
    <n v="97"/>
    <n v="72"/>
    <n v="54"/>
    <n v="68"/>
    <n v="34"/>
  </r>
  <r>
    <n v="10151"/>
    <s v="PlayStation"/>
    <x v="5"/>
    <s v="Boredom"/>
    <n v="7"/>
    <n v="800"/>
    <n v="6"/>
    <s v="No"/>
    <n v="52"/>
    <n v="3"/>
    <n v="4"/>
    <n v="67"/>
    <n v="37"/>
    <n v="20"/>
  </r>
  <r>
    <n v="10152"/>
    <s v="Tablet"/>
    <x v="4"/>
    <s v="Social Interaction"/>
    <n v="4"/>
    <n v="946"/>
    <n v="8"/>
    <s v="No"/>
    <n v="84"/>
    <n v="57"/>
    <n v="95"/>
    <n v="37"/>
    <n v="20"/>
    <n v="49"/>
  </r>
  <r>
    <n v="10153"/>
    <s v="PlayStation"/>
    <x v="4"/>
    <s v="Habit"/>
    <n v="1"/>
    <n v="487"/>
    <n v="5"/>
    <s v="Yes"/>
    <n v="60"/>
    <n v="95"/>
    <n v="14"/>
    <n v="34"/>
    <n v="82"/>
    <n v="35"/>
  </r>
  <r>
    <n v="10154"/>
    <s v="Cell Phone"/>
    <x v="8"/>
    <s v="Habit"/>
    <n v="3"/>
    <n v="514"/>
    <n v="8"/>
    <s v="Yes"/>
    <n v="98"/>
    <n v="10"/>
    <n v="45"/>
    <n v="48"/>
    <n v="76"/>
    <n v="55"/>
  </r>
  <r>
    <n v="10155"/>
    <s v="Cell Phone"/>
    <x v="6"/>
    <s v="Entertainment"/>
    <n v="10"/>
    <n v="616"/>
    <n v="10"/>
    <s v="No"/>
    <n v="34"/>
    <n v="7"/>
    <n v="89"/>
    <n v="9"/>
    <n v="96"/>
    <n v="2"/>
  </r>
  <r>
    <n v="10156"/>
    <s v="Cell Phone"/>
    <x v="4"/>
    <s v="Boredom"/>
    <n v="5"/>
    <n v="933"/>
    <n v="7"/>
    <s v="Yes"/>
    <n v="18"/>
    <n v="23"/>
    <n v="75"/>
    <n v="49"/>
    <n v="99"/>
    <n v="81"/>
  </r>
  <r>
    <n v="10157"/>
    <s v="Xbox"/>
    <x v="4"/>
    <s v="Stress Relief"/>
    <n v="3"/>
    <n v="396"/>
    <n v="10"/>
    <s v="Yes"/>
    <n v="50"/>
    <n v="20"/>
    <n v="22"/>
    <n v="6"/>
    <n v="78"/>
    <n v="2"/>
  </r>
  <r>
    <n v="10158"/>
    <s v="Nintendo"/>
    <x v="2"/>
    <s v="Loneliness"/>
    <n v="7"/>
    <n v="47"/>
    <n v="5"/>
    <s v="Yes"/>
    <n v="19"/>
    <n v="11"/>
    <n v="25"/>
    <n v="29"/>
    <n v="22"/>
    <n v="41"/>
  </r>
  <r>
    <n v="10159"/>
    <s v="PC"/>
    <x v="9"/>
    <s v="Stress Relief"/>
    <n v="6"/>
    <n v="373"/>
    <n v="4"/>
    <s v="Yes"/>
    <n v="6"/>
    <n v="33"/>
    <n v="29"/>
    <n v="50"/>
    <n v="93"/>
    <n v="33"/>
  </r>
  <r>
    <n v="10160"/>
    <s v="PlayStation"/>
    <x v="9"/>
    <s v="Competition"/>
    <n v="10"/>
    <n v="992"/>
    <n v="8"/>
    <s v="No"/>
    <n v="70"/>
    <n v="18"/>
    <n v="94"/>
    <n v="33"/>
    <n v="74"/>
    <n v="92"/>
  </r>
  <r>
    <n v="10161"/>
    <s v="Tablet"/>
    <x v="0"/>
    <s v="Competition"/>
    <n v="3"/>
    <n v="745"/>
    <n v="6"/>
    <s v="No"/>
    <n v="14"/>
    <n v="46"/>
    <n v="57"/>
    <n v="43"/>
    <n v="47"/>
    <n v="89"/>
  </r>
  <r>
    <n v="10162"/>
    <s v="Nintendo"/>
    <x v="5"/>
    <s v="Challenge"/>
    <n v="8"/>
    <n v="926"/>
    <n v="9"/>
    <s v="No"/>
    <n v="79"/>
    <n v="45"/>
    <n v="63"/>
    <n v="60"/>
    <n v="94"/>
    <n v="89"/>
  </r>
  <r>
    <n v="10163"/>
    <s v="Xbox"/>
    <x v="3"/>
    <s v="Challenge"/>
    <n v="1"/>
    <n v="600"/>
    <n v="10"/>
    <s v="Yes"/>
    <n v="20"/>
    <n v="67"/>
    <n v="41"/>
    <n v="93"/>
    <n v="15"/>
    <n v="63"/>
  </r>
  <r>
    <n v="10164"/>
    <s v="Xbox"/>
    <x v="4"/>
    <s v="Relaxation"/>
    <n v="5"/>
    <n v="512"/>
    <n v="4"/>
    <s v="No"/>
    <n v="2"/>
    <n v="16"/>
    <n v="32"/>
    <n v="18"/>
    <n v="99"/>
    <n v="75"/>
  </r>
  <r>
    <n v="10165"/>
    <s v="Cell Phone"/>
    <x v="0"/>
    <s v="Loneliness"/>
    <n v="9"/>
    <n v="142"/>
    <n v="7"/>
    <s v="Yes"/>
    <n v="28"/>
    <n v="83"/>
    <n v="28"/>
    <n v="16"/>
    <n v="52"/>
    <n v="61"/>
  </r>
  <r>
    <n v="10166"/>
    <s v="Cell Phone"/>
    <x v="1"/>
    <s v="Habit"/>
    <n v="7"/>
    <n v="222"/>
    <n v="4"/>
    <s v="No"/>
    <n v="56"/>
    <n v="2"/>
    <n v="82"/>
    <n v="97"/>
    <n v="41"/>
    <n v="33"/>
  </r>
  <r>
    <n v="10167"/>
    <s v="PlayStation"/>
    <x v="0"/>
    <s v="Challenge"/>
    <n v="10"/>
    <n v="723"/>
    <n v="4"/>
    <s v="Yes"/>
    <n v="91"/>
    <n v="20"/>
    <n v="199"/>
    <n v="18"/>
    <n v="47"/>
    <n v="14"/>
  </r>
  <r>
    <n v="10168"/>
    <s v="Nintendo"/>
    <x v="8"/>
    <s v="Loneliness"/>
    <n v="8"/>
    <n v="887"/>
    <n v="6"/>
    <s v="Yes"/>
    <n v="50"/>
    <n v="64"/>
    <n v="55"/>
    <n v="98"/>
    <n v="72"/>
    <n v="6"/>
  </r>
  <r>
    <n v="10169"/>
    <s v="Xbox"/>
    <x v="2"/>
    <s v="Social Interaction"/>
    <n v="11"/>
    <n v="96"/>
    <n v="7"/>
    <s v="No"/>
    <n v="41"/>
    <n v="74"/>
    <n v="26"/>
    <n v="92"/>
    <n v="56"/>
    <n v="51"/>
  </r>
  <r>
    <n v="10170"/>
    <s v="PlayStation"/>
    <x v="4"/>
    <s v="Competition"/>
    <n v="2"/>
    <n v="805"/>
    <n v="11"/>
    <s v="No"/>
    <n v="36"/>
    <n v="17"/>
    <n v="17"/>
    <n v="86"/>
    <n v="47"/>
    <n v="46"/>
  </r>
  <r>
    <n v="10171"/>
    <s v="Xbox"/>
    <x v="8"/>
    <s v="Entertainment"/>
    <n v="4"/>
    <n v="130"/>
    <n v="5"/>
    <s v="No"/>
    <n v="72"/>
    <n v="8"/>
    <n v="30"/>
    <n v="54"/>
    <n v="61"/>
    <n v="39"/>
  </r>
  <r>
    <n v="10172"/>
    <s v="PC"/>
    <x v="4"/>
    <s v="Social Interaction"/>
    <n v="2"/>
    <n v="822"/>
    <n v="10"/>
    <s v="Yes"/>
    <n v="52"/>
    <n v="6"/>
    <n v="89"/>
    <n v="43"/>
    <n v="26"/>
    <n v="61"/>
  </r>
  <r>
    <n v="10173"/>
    <s v="Cell Phone"/>
    <x v="4"/>
    <s v="Loneliness"/>
    <n v="5"/>
    <n v="86"/>
    <n v="9"/>
    <s v="Yes"/>
    <n v="79"/>
    <n v="2"/>
    <n v="87"/>
    <n v="90"/>
    <n v="6"/>
    <n v="12"/>
  </r>
  <r>
    <n v="10174"/>
    <s v="Tablet"/>
    <x v="8"/>
    <s v="Stress Relief"/>
    <n v="10"/>
    <n v="584"/>
    <n v="8"/>
    <s v="Yes"/>
    <n v="15"/>
    <n v="25"/>
    <n v="20"/>
    <n v="7"/>
    <n v="16"/>
    <n v="24"/>
  </r>
  <r>
    <n v="10175"/>
    <s v="Xbox"/>
    <x v="5"/>
    <s v="Habit"/>
    <n v="7"/>
    <n v="38"/>
    <n v="5"/>
    <s v="Yes"/>
    <n v="51"/>
    <n v="11"/>
    <n v="33"/>
    <n v="17"/>
    <n v="51"/>
    <n v="49"/>
  </r>
  <r>
    <n v="10176"/>
    <s v="Cell Phone"/>
    <x v="4"/>
    <s v="Relaxation"/>
    <n v="2"/>
    <n v="996"/>
    <n v="4"/>
    <s v="No"/>
    <n v="59"/>
    <n v="1"/>
    <n v="94"/>
    <n v="93"/>
    <n v="25"/>
    <n v="32"/>
  </r>
  <r>
    <n v="10177"/>
    <s v="Nintendo"/>
    <x v="7"/>
    <s v="Social Interaction"/>
    <n v="11"/>
    <n v="570"/>
    <n v="8"/>
    <s v="Yes"/>
    <n v="8"/>
    <n v="12"/>
    <n v="10"/>
    <n v="91"/>
    <n v="3"/>
    <n v="95"/>
  </r>
  <r>
    <n v="10178"/>
    <s v="Xbox"/>
    <x v="1"/>
    <s v="Competition"/>
    <n v="3"/>
    <n v="703"/>
    <n v="11"/>
    <s v="Yes"/>
    <n v="93"/>
    <n v="72"/>
    <n v="48"/>
    <n v="48"/>
    <n v="30"/>
    <n v="13"/>
  </r>
  <r>
    <n v="10179"/>
    <s v="Nintendo"/>
    <x v="2"/>
    <s v="Boredom"/>
    <n v="6"/>
    <n v="343"/>
    <n v="10"/>
    <s v="No"/>
    <n v="95"/>
    <n v="5"/>
    <n v="70"/>
    <n v="39"/>
    <n v="46"/>
    <n v="79"/>
  </r>
  <r>
    <n v="10180"/>
    <s v="Nintendo"/>
    <x v="4"/>
    <s v="Relaxation"/>
    <n v="1"/>
    <n v="296"/>
    <n v="6"/>
    <s v="Yes"/>
    <n v="80"/>
    <n v="27"/>
    <n v="10"/>
    <n v="28"/>
    <n v="76"/>
    <n v="22"/>
  </r>
  <r>
    <n v="10181"/>
    <s v="PC"/>
    <x v="2"/>
    <s v="Escapism"/>
    <n v="9"/>
    <n v="901"/>
    <n v="7"/>
    <s v="No"/>
    <n v="16"/>
    <n v="88"/>
    <n v="27"/>
    <n v="1"/>
    <n v="60"/>
    <n v="17"/>
  </r>
  <r>
    <n v="10182"/>
    <s v="Nintendo"/>
    <x v="7"/>
    <s v="Social Interaction"/>
    <n v="7"/>
    <n v="204"/>
    <n v="5"/>
    <s v="Yes"/>
    <n v="93"/>
    <n v="3"/>
    <n v="70"/>
    <n v="97"/>
    <n v="79"/>
    <n v="97"/>
  </r>
  <r>
    <n v="10183"/>
    <s v="PlayStation"/>
    <x v="2"/>
    <s v="Escapism"/>
    <n v="11"/>
    <n v="285"/>
    <n v="10"/>
    <s v="No"/>
    <n v="31"/>
    <n v="60"/>
    <n v="17"/>
    <n v="56"/>
    <n v="16"/>
    <n v="88"/>
  </r>
  <r>
    <n v="10184"/>
    <s v="Xbox"/>
    <x v="6"/>
    <s v="Escapism"/>
    <n v="5"/>
    <n v="756"/>
    <n v="8"/>
    <s v="Yes"/>
    <n v="8"/>
    <n v="63"/>
    <n v="4"/>
    <n v="79"/>
    <n v="5"/>
    <n v="2"/>
  </r>
  <r>
    <n v="10185"/>
    <s v="PlayStation"/>
    <x v="2"/>
    <s v="Social Interaction"/>
    <n v="3"/>
    <n v="431"/>
    <n v="6"/>
    <s v="No"/>
    <n v="12"/>
    <n v="43"/>
    <n v="89"/>
    <n v="88"/>
    <n v="92"/>
    <n v="46"/>
  </r>
  <r>
    <n v="10186"/>
    <s v="Nintendo"/>
    <x v="2"/>
    <s v="Competition"/>
    <n v="7"/>
    <n v="736"/>
    <n v="8"/>
    <s v="Yes"/>
    <n v="53"/>
    <n v="83"/>
    <n v="6"/>
    <n v="41"/>
    <n v="80"/>
    <n v="8"/>
  </r>
  <r>
    <n v="10187"/>
    <s v="Nintendo"/>
    <x v="9"/>
    <s v="Competition"/>
    <n v="2"/>
    <n v="252"/>
    <n v="9"/>
    <s v="Yes"/>
    <n v="25"/>
    <n v="68"/>
    <n v="99"/>
    <n v="80"/>
    <n v="46"/>
    <n v="56"/>
  </r>
  <r>
    <n v="10188"/>
    <s v="PC"/>
    <x v="7"/>
    <s v="Relaxation"/>
    <n v="7"/>
    <n v="193"/>
    <n v="10"/>
    <s v="No"/>
    <n v="66"/>
    <n v="22"/>
    <n v="68"/>
    <n v="72"/>
    <n v="38"/>
    <n v="17"/>
  </r>
  <r>
    <n v="10189"/>
    <s v="PlayStation"/>
    <x v="8"/>
    <s v="Competition"/>
    <n v="6"/>
    <n v="405"/>
    <n v="9"/>
    <s v="No"/>
    <n v="89"/>
    <n v="2"/>
    <n v="86"/>
    <n v="67"/>
    <n v="97"/>
    <n v="11"/>
  </r>
  <r>
    <n v="10190"/>
    <s v="Nintendo"/>
    <x v="4"/>
    <s v="Competition"/>
    <n v="3"/>
    <n v="102"/>
    <n v="9"/>
    <s v="Yes"/>
    <n v="8"/>
    <n v="89"/>
    <n v="25"/>
    <n v="7"/>
    <n v="64"/>
    <n v="92"/>
  </r>
  <r>
    <n v="10191"/>
    <s v="Cell Phone"/>
    <x v="8"/>
    <s v="Habit"/>
    <n v="1"/>
    <n v="938"/>
    <n v="6"/>
    <s v="No"/>
    <n v="55"/>
    <n v="4"/>
    <n v="94"/>
    <n v="81"/>
    <n v="75"/>
    <n v="88"/>
  </r>
  <r>
    <n v="10192"/>
    <s v="Cell Phone"/>
    <x v="8"/>
    <s v="Boredom"/>
    <n v="10"/>
    <n v="241"/>
    <n v="6"/>
    <s v="No"/>
    <n v="28"/>
    <n v="95"/>
    <n v="45"/>
    <n v="8"/>
    <n v="17"/>
    <n v="49"/>
  </r>
  <r>
    <n v="10193"/>
    <s v="Nintendo"/>
    <x v="9"/>
    <s v="Stress Relief"/>
    <n v="6"/>
    <n v="15"/>
    <n v="11"/>
    <s v="Yes"/>
    <n v="78"/>
    <n v="93"/>
    <n v="78"/>
    <n v="38"/>
    <n v="68"/>
    <n v="18"/>
  </r>
  <r>
    <n v="10194"/>
    <s v="PC"/>
    <x v="7"/>
    <s v="Habit"/>
    <n v="4"/>
    <n v="511"/>
    <n v="5"/>
    <s v="No"/>
    <n v="77"/>
    <n v="33"/>
    <n v="28"/>
    <n v="82"/>
    <n v="84"/>
    <n v="27"/>
  </r>
  <r>
    <n v="10195"/>
    <s v="PC"/>
    <x v="2"/>
    <s v="Challenge"/>
    <n v="2"/>
    <n v="872"/>
    <n v="4"/>
    <s v="No"/>
    <n v="95"/>
    <n v="64"/>
    <n v="60"/>
    <n v="27"/>
    <n v="10"/>
    <n v="52"/>
  </r>
  <r>
    <n v="10196"/>
    <s v="PlayStation"/>
    <x v="3"/>
    <s v="Loneliness"/>
    <n v="8"/>
    <n v="501"/>
    <n v="10"/>
    <s v="Yes"/>
    <n v="25"/>
    <n v="97"/>
    <n v="92"/>
    <n v="91"/>
    <n v="71"/>
    <n v="16"/>
  </r>
  <r>
    <n v="10197"/>
    <s v="Cell Phone"/>
    <x v="3"/>
    <s v="Habit"/>
    <n v="7"/>
    <n v="204"/>
    <n v="8"/>
    <s v="Yes"/>
    <n v="93"/>
    <n v="98"/>
    <n v="9"/>
    <n v="61"/>
    <n v="99"/>
    <n v="96"/>
  </r>
  <r>
    <n v="10198"/>
    <s v="Xbox"/>
    <x v="5"/>
    <s v="Boredom"/>
    <n v="11"/>
    <n v="54"/>
    <n v="6"/>
    <s v="Yes"/>
    <n v="33"/>
    <n v="98"/>
    <n v="80"/>
    <n v="15"/>
    <n v="23"/>
    <n v="98"/>
  </r>
  <r>
    <n v="10199"/>
    <s v="PC"/>
    <x v="7"/>
    <s v="Challenge"/>
    <n v="9"/>
    <n v="567"/>
    <n v="4"/>
    <s v="No"/>
    <n v="81"/>
    <n v="55"/>
    <n v="81"/>
    <n v="8"/>
    <n v="57"/>
    <n v="99"/>
  </r>
  <r>
    <n v="10200"/>
    <s v="Xbox"/>
    <x v="7"/>
    <s v="Challenge"/>
    <n v="10"/>
    <n v="965"/>
    <n v="5"/>
    <s v="Yes"/>
    <n v="83"/>
    <n v="21"/>
    <n v="39"/>
    <n v="88"/>
    <n v="47"/>
    <n v="92"/>
  </r>
  <r>
    <n v="10201"/>
    <s v="PlayStation"/>
    <x v="4"/>
    <s v="Entertainment"/>
    <n v="10"/>
    <n v="717"/>
    <n v="5"/>
    <s v="Yes"/>
    <n v="68"/>
    <n v="58"/>
    <n v="53"/>
    <n v="63"/>
    <n v="79"/>
    <n v="43"/>
  </r>
  <r>
    <n v="10202"/>
    <s v="Cell Phone"/>
    <x v="3"/>
    <s v="Competition"/>
    <n v="2"/>
    <n v="689"/>
    <n v="9"/>
    <s v="Yes"/>
    <n v="69"/>
    <n v="57"/>
    <n v="70"/>
    <n v="62"/>
    <n v="18"/>
    <n v="22"/>
  </r>
  <r>
    <n v="10203"/>
    <s v="Tablet"/>
    <x v="7"/>
    <s v="Relaxation"/>
    <n v="3"/>
    <n v="92"/>
    <n v="9"/>
    <s v="Yes"/>
    <n v="8"/>
    <n v="87"/>
    <n v="60"/>
    <n v="94"/>
    <n v="83"/>
    <n v="50"/>
  </r>
  <r>
    <n v="10204"/>
    <s v="Xbox"/>
    <x v="8"/>
    <s v="Boredom"/>
    <n v="3"/>
    <n v="80"/>
    <n v="8"/>
    <s v="No"/>
    <n v="2"/>
    <n v="32"/>
    <n v="1"/>
    <n v="53"/>
    <n v="72"/>
    <n v="2"/>
  </r>
  <r>
    <n v="10205"/>
    <s v="Xbox"/>
    <x v="1"/>
    <s v="Loneliness"/>
    <n v="4"/>
    <n v="947"/>
    <n v="8"/>
    <s v="Yes"/>
    <n v="73"/>
    <n v="71"/>
    <n v="11"/>
    <n v="66"/>
    <n v="61"/>
    <n v="24"/>
  </r>
  <r>
    <n v="10206"/>
    <s v="PC"/>
    <x v="0"/>
    <s v="Competition"/>
    <n v="4"/>
    <n v="540"/>
    <n v="11"/>
    <s v="Yes"/>
    <n v="1"/>
    <n v="26"/>
    <n v="38"/>
    <n v="24"/>
    <n v="62"/>
    <n v="78"/>
  </r>
  <r>
    <n v="10207"/>
    <s v="Cell Phone"/>
    <x v="1"/>
    <s v="Social Interaction"/>
    <n v="4"/>
    <n v="474"/>
    <n v="7"/>
    <s v="Yes"/>
    <n v="68"/>
    <n v="47"/>
    <n v="12"/>
    <n v="8"/>
    <n v="6"/>
    <n v="28"/>
  </r>
  <r>
    <n v="10208"/>
    <s v="Cell Phone"/>
    <x v="1"/>
    <s v="Loneliness"/>
    <n v="7"/>
    <n v="62"/>
    <n v="6"/>
    <s v="Yes"/>
    <n v="91"/>
    <n v="36"/>
    <n v="19"/>
    <n v="99"/>
    <n v="62"/>
    <n v="93"/>
  </r>
  <r>
    <n v="10209"/>
    <s v="Xbox"/>
    <x v="7"/>
    <s v="Challenge"/>
    <n v="11"/>
    <n v="472"/>
    <n v="11"/>
    <s v="Yes"/>
    <n v="86"/>
    <n v="30"/>
    <n v="83"/>
    <n v="46"/>
    <n v="47"/>
    <n v="58"/>
  </r>
  <r>
    <n v="10210"/>
    <s v="Xbox"/>
    <x v="5"/>
    <s v="Social Interaction"/>
    <n v="3"/>
    <n v="555"/>
    <n v="5"/>
    <s v="Yes"/>
    <n v="98"/>
    <n v="24"/>
    <n v="44"/>
    <n v="32"/>
    <n v="80"/>
    <n v="44"/>
  </r>
  <r>
    <n v="10211"/>
    <s v="PlayStation"/>
    <x v="5"/>
    <s v="Challenge"/>
    <n v="8"/>
    <n v="979"/>
    <n v="10"/>
    <s v="Yes"/>
    <n v="22"/>
    <n v="83"/>
    <n v="15"/>
    <n v="41"/>
    <n v="57"/>
    <n v="92"/>
  </r>
  <r>
    <n v="10212"/>
    <s v="Nintendo"/>
    <x v="5"/>
    <s v="Escapism"/>
    <n v="6"/>
    <n v="848"/>
    <n v="4"/>
    <s v="No"/>
    <n v="45"/>
    <n v="26"/>
    <n v="3"/>
    <n v="52"/>
    <n v="60"/>
    <n v="71"/>
  </r>
  <r>
    <n v="10213"/>
    <s v="Nintendo"/>
    <x v="1"/>
    <s v="Entertainment"/>
    <n v="6"/>
    <n v="137"/>
    <n v="7"/>
    <s v="Yes"/>
    <n v="35"/>
    <n v="88"/>
    <n v="78"/>
    <n v="51"/>
    <n v="88"/>
    <n v="5"/>
  </r>
  <r>
    <n v="10214"/>
    <s v="PC"/>
    <x v="1"/>
    <s v="Stress Relief"/>
    <n v="7"/>
    <n v="298"/>
    <n v="5"/>
    <s v="No"/>
    <n v="31"/>
    <n v="69"/>
    <n v="48"/>
    <n v="6"/>
    <n v="30"/>
    <n v="96"/>
  </r>
  <r>
    <n v="10215"/>
    <s v="Cell Phone"/>
    <x v="2"/>
    <s v="Entertainment"/>
    <n v="6"/>
    <n v="140"/>
    <n v="8"/>
    <s v="No"/>
    <n v="56"/>
    <n v="72"/>
    <n v="64"/>
    <n v="85"/>
    <n v="35"/>
    <n v="93"/>
  </r>
  <r>
    <n v="10216"/>
    <s v="PlayStation"/>
    <x v="9"/>
    <s v="Social Interaction"/>
    <n v="1"/>
    <n v="507"/>
    <n v="7"/>
    <s v="No"/>
    <n v="87"/>
    <n v="3"/>
    <n v="68"/>
    <n v="41"/>
    <n v="54"/>
    <n v="71"/>
  </r>
  <r>
    <n v="10217"/>
    <s v="Cell Phone"/>
    <x v="2"/>
    <s v="Escapism"/>
    <n v="5"/>
    <n v="996"/>
    <n v="8"/>
    <s v="No"/>
    <n v="55"/>
    <n v="6"/>
    <n v="19"/>
    <n v="55"/>
    <n v="63"/>
    <n v="71"/>
  </r>
  <r>
    <n v="10218"/>
    <s v="Xbox"/>
    <x v="9"/>
    <s v="Stress Relief"/>
    <n v="2"/>
    <n v="832"/>
    <n v="10"/>
    <s v="No"/>
    <n v="17"/>
    <n v="2"/>
    <n v="91"/>
    <n v="84"/>
    <n v="36"/>
    <n v="71"/>
  </r>
  <r>
    <n v="10219"/>
    <s v="Xbox"/>
    <x v="5"/>
    <s v="Challenge"/>
    <n v="1"/>
    <n v="607"/>
    <n v="4"/>
    <s v="No"/>
    <n v="48"/>
    <n v="75"/>
    <n v="9"/>
    <n v="98"/>
    <n v="25"/>
    <n v="88"/>
  </r>
  <r>
    <n v="10220"/>
    <s v="PlayStation"/>
    <x v="1"/>
    <s v="Challenge"/>
    <n v="11"/>
    <n v="376"/>
    <n v="4"/>
    <s v="Yes"/>
    <n v="20"/>
    <n v="85"/>
    <n v="62"/>
    <n v="4"/>
    <n v="79"/>
    <n v="78"/>
  </r>
  <r>
    <n v="10221"/>
    <s v="Cell Phone"/>
    <x v="4"/>
    <s v="Entertainment"/>
    <n v="8"/>
    <n v="280"/>
    <n v="5"/>
    <s v="No"/>
    <n v="75"/>
    <n v="79"/>
    <n v="44"/>
    <n v="31"/>
    <n v="82"/>
    <n v="64"/>
  </r>
  <r>
    <n v="10222"/>
    <s v="PC"/>
    <x v="0"/>
    <s v="Loneliness"/>
    <n v="9"/>
    <n v="994"/>
    <n v="6"/>
    <s v="Yes"/>
    <n v="89"/>
    <n v="35"/>
    <n v="3"/>
    <n v="79"/>
    <n v="11"/>
    <n v="79"/>
  </r>
  <r>
    <n v="10223"/>
    <s v="Xbox"/>
    <x v="3"/>
    <s v="Boredom"/>
    <n v="1"/>
    <n v="608"/>
    <n v="10"/>
    <s v="No"/>
    <n v="91"/>
    <n v="9"/>
    <n v="63"/>
    <n v="44"/>
    <n v="6"/>
    <n v="98"/>
  </r>
  <r>
    <n v="10224"/>
    <s v="PC"/>
    <x v="4"/>
    <s v="Entertainment"/>
    <n v="1"/>
    <n v="686"/>
    <n v="8"/>
    <s v="No"/>
    <n v="67"/>
    <n v="50"/>
    <n v="9"/>
    <n v="96"/>
    <n v="15"/>
    <n v="88"/>
  </r>
  <r>
    <n v="10225"/>
    <s v="PlayStation"/>
    <x v="5"/>
    <s v="Relaxation"/>
    <n v="8"/>
    <n v="466"/>
    <n v="4"/>
    <s v="Yes"/>
    <n v="16"/>
    <n v="45"/>
    <n v="46"/>
    <n v="57"/>
    <n v="38"/>
    <n v="89"/>
  </r>
  <r>
    <n v="10226"/>
    <s v="Xbox"/>
    <x v="3"/>
    <s v="Competition"/>
    <n v="5"/>
    <n v="878"/>
    <n v="8"/>
    <s v="Yes"/>
    <n v="85"/>
    <n v="87"/>
    <n v="25"/>
    <n v="27"/>
    <n v="23"/>
    <n v="5"/>
  </r>
  <r>
    <n v="10227"/>
    <s v="Cell Phone"/>
    <x v="5"/>
    <s v="Stress Relief"/>
    <n v="8"/>
    <n v="466"/>
    <n v="5"/>
    <s v="No"/>
    <n v="7"/>
    <n v="47"/>
    <n v="82"/>
    <n v="21"/>
    <n v="91"/>
    <n v="2"/>
  </r>
  <r>
    <n v="10228"/>
    <s v="PlayStation"/>
    <x v="5"/>
    <s v="Loneliness"/>
    <n v="4"/>
    <n v="51"/>
    <n v="8"/>
    <s v="Yes"/>
    <n v="40"/>
    <n v="32"/>
    <n v="71"/>
    <n v="56"/>
    <n v="42"/>
    <n v="6"/>
  </r>
  <r>
    <n v="10229"/>
    <s v="Nintendo"/>
    <x v="2"/>
    <s v="Social Interaction"/>
    <n v="5"/>
    <n v="38"/>
    <n v="5"/>
    <s v="No"/>
    <n v="74"/>
    <n v="3"/>
    <n v="21"/>
    <n v="95"/>
    <n v="43"/>
    <n v="13"/>
  </r>
  <r>
    <n v="10230"/>
    <s v="Xbox"/>
    <x v="8"/>
    <s v="Relaxation"/>
    <n v="1"/>
    <n v="216"/>
    <n v="9"/>
    <s v="No"/>
    <n v="85"/>
    <n v="33"/>
    <n v="99"/>
    <n v="46"/>
    <n v="87"/>
    <n v="28"/>
  </r>
  <r>
    <n v="10231"/>
    <s v="Xbox"/>
    <x v="5"/>
    <s v="Escapism"/>
    <n v="10"/>
    <n v="203"/>
    <n v="10"/>
    <s v="No"/>
    <n v="20"/>
    <n v="75"/>
    <n v="51"/>
    <n v="15"/>
    <n v="78"/>
    <n v="6"/>
  </r>
  <r>
    <n v="10232"/>
    <s v="Tablet"/>
    <x v="0"/>
    <s v="Relaxation"/>
    <n v="8"/>
    <n v="946"/>
    <n v="8"/>
    <s v="Yes"/>
    <n v="71"/>
    <n v="94"/>
    <n v="72"/>
    <n v="26"/>
    <n v="35"/>
    <n v="25"/>
  </r>
  <r>
    <n v="10233"/>
    <s v="Xbox"/>
    <x v="3"/>
    <s v="Relaxation"/>
    <n v="5"/>
    <n v="345"/>
    <n v="4"/>
    <s v="Yes"/>
    <n v="31"/>
    <n v="86"/>
    <n v="3"/>
    <n v="58"/>
    <n v="52"/>
    <n v="73"/>
  </r>
  <r>
    <n v="10234"/>
    <s v="Cell Phone"/>
    <x v="6"/>
    <s v="Stress Relief"/>
    <n v="3"/>
    <n v="84"/>
    <n v="9"/>
    <s v="No"/>
    <n v="87"/>
    <n v="21"/>
    <n v="64"/>
    <n v="46"/>
    <n v="3"/>
    <n v="2"/>
  </r>
  <r>
    <n v="10235"/>
    <s v="Cell Phone"/>
    <x v="8"/>
    <s v="Escapism"/>
    <n v="8"/>
    <n v="637"/>
    <n v="9"/>
    <s v="No"/>
    <n v="59"/>
    <n v="31"/>
    <n v="68"/>
    <n v="62"/>
    <n v="16"/>
    <n v="97"/>
  </r>
  <r>
    <n v="10236"/>
    <s v="Nintendo"/>
    <x v="8"/>
    <s v="Challenge"/>
    <n v="3"/>
    <n v="73"/>
    <n v="10"/>
    <s v="No"/>
    <n v="78"/>
    <n v="69"/>
    <n v="4"/>
    <n v="48"/>
    <n v="21"/>
    <n v="9"/>
  </r>
  <r>
    <n v="10237"/>
    <s v="PC"/>
    <x v="0"/>
    <s v="Stress Relief"/>
    <n v="7"/>
    <n v="589"/>
    <n v="4"/>
    <s v="Yes"/>
    <n v="20"/>
    <n v="95"/>
    <n v="8"/>
    <n v="56"/>
    <n v="70"/>
    <n v="16"/>
  </r>
  <r>
    <n v="10238"/>
    <s v="PlayStation"/>
    <x v="5"/>
    <s v="Boredom"/>
    <n v="6"/>
    <n v="543"/>
    <n v="6"/>
    <s v="No"/>
    <n v="50"/>
    <n v="7"/>
    <n v="7"/>
    <n v="50"/>
    <n v="30"/>
    <n v="38"/>
  </r>
  <r>
    <n v="10239"/>
    <s v="Cell Phone"/>
    <x v="7"/>
    <s v="Boredom"/>
    <n v="8"/>
    <n v="512"/>
    <n v="7"/>
    <s v="No"/>
    <n v="56"/>
    <n v="33"/>
    <n v="15"/>
    <n v="10"/>
    <n v="51"/>
    <n v="63"/>
  </r>
  <r>
    <n v="10240"/>
    <s v="PlayStation"/>
    <x v="5"/>
    <s v="Relaxation"/>
    <n v="8"/>
    <n v="683"/>
    <n v="4"/>
    <s v="No"/>
    <n v="99"/>
    <n v="87"/>
    <n v="21"/>
    <n v="69"/>
    <n v="56"/>
    <n v="87"/>
  </r>
  <r>
    <n v="10241"/>
    <s v="PlayStation"/>
    <x v="2"/>
    <s v="Social Interaction"/>
    <n v="1"/>
    <n v="93"/>
    <n v="4"/>
    <s v="No"/>
    <n v="49"/>
    <n v="38"/>
    <n v="75"/>
    <n v="78"/>
    <n v="95"/>
    <n v="48"/>
  </r>
  <r>
    <n v="10242"/>
    <s v="PC"/>
    <x v="2"/>
    <s v="Entertainment"/>
    <n v="2"/>
    <n v="122"/>
    <n v="11"/>
    <s v="Yes"/>
    <n v="42"/>
    <n v="20"/>
    <n v="38"/>
    <n v="77"/>
    <n v="68"/>
    <n v="90"/>
  </r>
  <r>
    <n v="10243"/>
    <s v="Cell Phone"/>
    <x v="6"/>
    <s v="Habit"/>
    <n v="11"/>
    <n v="278"/>
    <n v="5"/>
    <s v="No"/>
    <n v="81"/>
    <n v="89"/>
    <n v="22"/>
    <n v="71"/>
    <n v="11"/>
    <n v="40"/>
  </r>
  <r>
    <n v="10244"/>
    <s v="Cell Phone"/>
    <x v="2"/>
    <s v="Competition"/>
    <n v="3"/>
    <n v="272"/>
    <n v="6"/>
    <s v="No"/>
    <n v="44"/>
    <n v="47"/>
    <n v="23"/>
    <n v="44"/>
    <n v="60"/>
    <n v="72"/>
  </r>
  <r>
    <n v="10245"/>
    <s v="Cell Phone"/>
    <x v="7"/>
    <s v="Challenge"/>
    <n v="5"/>
    <n v="122"/>
    <n v="7"/>
    <s v="Yes"/>
    <n v="41"/>
    <n v="28"/>
    <n v="81"/>
    <n v="18"/>
    <n v="77"/>
    <n v="86"/>
  </r>
  <r>
    <n v="10246"/>
    <s v="Tablet"/>
    <x v="0"/>
    <s v="Habit"/>
    <n v="5"/>
    <n v="442"/>
    <n v="7"/>
    <s v="Yes"/>
    <n v="18"/>
    <n v="68"/>
    <n v="84"/>
    <n v="17"/>
    <n v="58"/>
    <n v="59"/>
  </r>
  <r>
    <n v="10247"/>
    <s v="Cell Phone"/>
    <x v="7"/>
    <s v="Challenge"/>
    <n v="1"/>
    <n v="377"/>
    <n v="10"/>
    <s v="No"/>
    <n v="82"/>
    <n v="26"/>
    <n v="34"/>
    <n v="5"/>
    <n v="70"/>
    <n v="58"/>
  </r>
  <r>
    <n v="10248"/>
    <s v="Tablet"/>
    <x v="3"/>
    <s v="Stress Relief"/>
    <n v="8"/>
    <n v="309"/>
    <n v="7"/>
    <s v="Yes"/>
    <n v="99"/>
    <n v="46"/>
    <n v="47"/>
    <n v="39"/>
    <n v="78"/>
    <n v="35"/>
  </r>
  <r>
    <n v="10249"/>
    <s v="PC"/>
    <x v="7"/>
    <s v="Loneliness"/>
    <n v="6"/>
    <n v="814"/>
    <n v="10"/>
    <s v="No"/>
    <n v="51"/>
    <n v="27"/>
    <n v="49"/>
    <n v="98"/>
    <n v="4"/>
    <n v="67"/>
  </r>
  <r>
    <n v="10250"/>
    <s v="Nintendo"/>
    <x v="4"/>
    <s v="Escapism"/>
    <n v="10"/>
    <n v="597"/>
    <n v="9"/>
    <s v="Yes"/>
    <n v="43"/>
    <n v="59"/>
    <n v="74"/>
    <n v="41"/>
    <n v="54"/>
    <n v="1"/>
  </r>
  <r>
    <n v="10251"/>
    <s v="Tablet"/>
    <x v="2"/>
    <s v="Escapism"/>
    <n v="1"/>
    <n v="620"/>
    <n v="6"/>
    <s v="No"/>
    <n v="54"/>
    <n v="71"/>
    <n v="12"/>
    <n v="15"/>
    <n v="1"/>
    <n v="58"/>
  </r>
  <r>
    <n v="10252"/>
    <s v="Xbox"/>
    <x v="3"/>
    <s v="Relaxation"/>
    <n v="3"/>
    <n v="991"/>
    <n v="4"/>
    <s v="Yes"/>
    <n v="61"/>
    <n v="24"/>
    <n v="20"/>
    <n v="80"/>
    <n v="5"/>
    <n v="85"/>
  </r>
  <r>
    <n v="10253"/>
    <s v="Cell Phone"/>
    <x v="9"/>
    <s v="Habit"/>
    <n v="10"/>
    <n v="391"/>
    <n v="9"/>
    <s v="No"/>
    <n v="21"/>
    <n v="65"/>
    <n v="4"/>
    <n v="28"/>
    <n v="34"/>
    <n v="52"/>
  </r>
  <r>
    <n v="10254"/>
    <s v="Tablet"/>
    <x v="8"/>
    <s v="Challenge"/>
    <n v="6"/>
    <n v="126"/>
    <n v="5"/>
    <s v="Yes"/>
    <n v="40"/>
    <n v="13"/>
    <n v="50"/>
    <n v="73"/>
    <n v="92"/>
    <n v="90"/>
  </r>
  <r>
    <n v="10255"/>
    <s v="PlayStation"/>
    <x v="1"/>
    <s v="Habit"/>
    <n v="11"/>
    <n v="785"/>
    <n v="5"/>
    <s v="Yes"/>
    <n v="15"/>
    <n v="11"/>
    <n v="91"/>
    <n v="95"/>
    <n v="33"/>
    <n v="36"/>
  </r>
  <r>
    <n v="10256"/>
    <s v="Nintendo"/>
    <x v="7"/>
    <s v="Competition"/>
    <n v="5"/>
    <n v="763"/>
    <n v="9"/>
    <s v="No"/>
    <n v="68"/>
    <n v="22"/>
    <n v="4"/>
    <n v="83"/>
    <n v="25"/>
    <n v="83"/>
  </r>
  <r>
    <n v="10257"/>
    <s v="PC"/>
    <x v="9"/>
    <s v="Entertainment"/>
    <n v="2"/>
    <n v="907"/>
    <n v="4"/>
    <s v="Yes"/>
    <n v="68"/>
    <n v="90"/>
    <n v="73"/>
    <n v="73"/>
    <n v="80"/>
    <n v="44"/>
  </r>
  <r>
    <n v="10258"/>
    <s v="PC"/>
    <x v="4"/>
    <s v="Challenge"/>
    <n v="2"/>
    <n v="697"/>
    <n v="6"/>
    <s v="Yes"/>
    <n v="46"/>
    <n v="20"/>
    <n v="24"/>
    <n v="49"/>
    <n v="19"/>
    <n v="31"/>
  </r>
  <r>
    <n v="10259"/>
    <s v="PlayStation"/>
    <x v="0"/>
    <s v="Stress Relief"/>
    <n v="1"/>
    <n v="598"/>
    <n v="7"/>
    <s v="No"/>
    <n v="73"/>
    <n v="29"/>
    <n v="65"/>
    <n v="28"/>
    <n v="37"/>
    <n v="28"/>
  </r>
  <r>
    <n v="10260"/>
    <s v="Xbox"/>
    <x v="1"/>
    <s v="Loneliness"/>
    <n v="9"/>
    <n v="989"/>
    <n v="6"/>
    <s v="No"/>
    <n v="51"/>
    <n v="25"/>
    <n v="38"/>
    <n v="74"/>
    <n v="75"/>
    <n v="37"/>
  </r>
  <r>
    <n v="10261"/>
    <s v="Cell Phone"/>
    <x v="1"/>
    <s v="Competition"/>
    <n v="3"/>
    <n v="761"/>
    <n v="7"/>
    <s v="Yes"/>
    <n v="29"/>
    <n v="59"/>
    <n v="8"/>
    <n v="60"/>
    <n v="97"/>
    <n v="48"/>
  </r>
  <r>
    <n v="10262"/>
    <s v="PC"/>
    <x v="8"/>
    <s v="Stress Relief"/>
    <n v="4"/>
    <n v="119"/>
    <n v="4"/>
    <s v="Yes"/>
    <n v="67"/>
    <n v="61"/>
    <n v="98"/>
    <n v="19"/>
    <n v="91"/>
    <n v="14"/>
  </r>
  <r>
    <n v="10263"/>
    <s v="Cell Phone"/>
    <x v="1"/>
    <s v="Escapism"/>
    <n v="4"/>
    <n v="601"/>
    <n v="7"/>
    <s v="Yes"/>
    <n v="70"/>
    <n v="41"/>
    <n v="93"/>
    <n v="28"/>
    <n v="80"/>
    <n v="6"/>
  </r>
  <r>
    <n v="10264"/>
    <s v="PlayStation"/>
    <x v="3"/>
    <s v="Loneliness"/>
    <n v="8"/>
    <n v="322"/>
    <n v="8"/>
    <s v="No"/>
    <n v="99"/>
    <n v="47"/>
    <n v="45"/>
    <n v="26"/>
    <n v="52"/>
    <n v="55"/>
  </r>
  <r>
    <n v="10265"/>
    <s v="PC"/>
    <x v="3"/>
    <s v="Relaxation"/>
    <n v="6"/>
    <n v="800"/>
    <n v="11"/>
    <s v="Yes"/>
    <n v="41"/>
    <n v="19"/>
    <n v="34"/>
    <n v="24"/>
    <n v="57"/>
    <n v="31"/>
  </r>
  <r>
    <n v="10266"/>
    <s v="Xbox"/>
    <x v="6"/>
    <s v="Stress Relief"/>
    <n v="1"/>
    <n v="88"/>
    <n v="11"/>
    <s v="Yes"/>
    <n v="54"/>
    <n v="67"/>
    <n v="74"/>
    <n v="1"/>
    <n v="89"/>
    <n v="24"/>
  </r>
  <r>
    <n v="10268"/>
    <s v="Nintendo"/>
    <x v="0"/>
    <s v="Boredom"/>
    <n v="7"/>
    <n v="875"/>
    <n v="11"/>
    <s v="No"/>
    <n v="54"/>
    <n v="91"/>
    <n v="72"/>
    <n v="86"/>
    <n v="82"/>
    <n v="65"/>
  </r>
  <r>
    <n v="10269"/>
    <s v="PC"/>
    <x v="3"/>
    <s v="Stress Relief"/>
    <n v="10"/>
    <n v="855"/>
    <n v="9"/>
    <s v="No"/>
    <n v="18"/>
    <n v="86"/>
    <n v="54"/>
    <n v="82"/>
    <n v="9"/>
    <n v="39"/>
  </r>
  <r>
    <n v="10270"/>
    <s v="PC"/>
    <x v="8"/>
    <s v="Loneliness"/>
    <n v="7"/>
    <n v="966"/>
    <n v="4"/>
    <s v="No"/>
    <n v="50"/>
    <n v="88"/>
    <n v="53"/>
    <n v="2"/>
    <n v="11"/>
    <n v="80"/>
  </r>
  <r>
    <n v="10271"/>
    <s v="PlayStation"/>
    <x v="3"/>
    <s v="Competition"/>
    <n v="2"/>
    <n v="932"/>
    <n v="6"/>
    <s v="No"/>
    <n v="65"/>
    <n v="84"/>
    <n v="39"/>
    <n v="23"/>
    <n v="37"/>
    <n v="45"/>
  </r>
  <r>
    <n v="10272"/>
    <s v="Cell Phone"/>
    <x v="6"/>
    <s v="Relaxation"/>
    <n v="2"/>
    <n v="26"/>
    <n v="6"/>
    <s v="Yes"/>
    <n v="62"/>
    <n v="84"/>
    <n v="55"/>
    <n v="88"/>
    <n v="21"/>
    <n v="13"/>
  </r>
  <r>
    <n v="10273"/>
    <s v="Tablet"/>
    <x v="3"/>
    <s v="Challenge"/>
    <n v="7"/>
    <n v="422"/>
    <n v="10"/>
    <s v="No"/>
    <n v="43"/>
    <n v="52"/>
    <n v="36"/>
    <n v="47"/>
    <n v="61"/>
    <n v="59"/>
  </r>
  <r>
    <n v="10274"/>
    <s v="PlayStation"/>
    <x v="2"/>
    <s v="Challenge"/>
    <n v="6"/>
    <n v="53"/>
    <n v="6"/>
    <s v="No"/>
    <n v="25"/>
    <n v="90"/>
    <n v="38"/>
    <n v="85"/>
    <n v="32"/>
    <n v="9"/>
  </r>
  <r>
    <n v="10275"/>
    <s v="Xbox"/>
    <x v="4"/>
    <s v="Relaxation"/>
    <n v="10"/>
    <n v="294"/>
    <n v="9"/>
    <s v="Yes"/>
    <n v="64"/>
    <n v="8"/>
    <n v="12"/>
    <n v="95"/>
    <n v="78"/>
    <n v="26"/>
  </r>
  <r>
    <n v="10276"/>
    <s v="Nintendo"/>
    <x v="1"/>
    <s v="Stress Relief"/>
    <n v="9"/>
    <n v="698"/>
    <n v="7"/>
    <s v="Yes"/>
    <n v="4"/>
    <n v="12"/>
    <n v="13"/>
    <n v="97"/>
    <n v="79"/>
    <n v="45"/>
  </r>
  <r>
    <n v="10277"/>
    <s v="Tablet"/>
    <x v="9"/>
    <s v="Loneliness"/>
    <n v="11"/>
    <n v="190"/>
    <n v="7"/>
    <s v="Yes"/>
    <n v="85"/>
    <n v="16"/>
    <n v="2"/>
    <n v="84"/>
    <n v="41"/>
    <n v="28"/>
  </r>
  <r>
    <n v="10278"/>
    <s v="Xbox"/>
    <x v="6"/>
    <s v="Habit"/>
    <n v="2"/>
    <n v="607"/>
    <n v="9"/>
    <s v="Yes"/>
    <n v="80"/>
    <n v="81"/>
    <n v="43"/>
    <n v="39"/>
    <n v="48"/>
    <n v="3"/>
  </r>
  <r>
    <n v="10279"/>
    <s v="Nintendo"/>
    <x v="3"/>
    <s v="Boredom"/>
    <n v="10"/>
    <n v="921"/>
    <n v="9"/>
    <s v="Yes"/>
    <n v="43"/>
    <n v="37"/>
    <n v="6"/>
    <n v="33"/>
    <n v="76"/>
    <n v="46"/>
  </r>
  <r>
    <n v="10280"/>
    <s v="Nintendo"/>
    <x v="7"/>
    <s v="Social Interaction"/>
    <n v="6"/>
    <n v="409"/>
    <n v="5"/>
    <s v="No"/>
    <n v="21"/>
    <n v="32"/>
    <n v="53"/>
    <n v="19"/>
    <n v="13"/>
    <n v="64"/>
  </r>
  <r>
    <n v="10281"/>
    <s v="Nintendo"/>
    <x v="8"/>
    <s v="Loneliness"/>
    <n v="6"/>
    <n v="911"/>
    <n v="9"/>
    <s v="No"/>
    <n v="14"/>
    <n v="20"/>
    <n v="38"/>
    <n v="43"/>
    <n v="8"/>
    <n v="51"/>
  </r>
  <r>
    <n v="10282"/>
    <s v="PC"/>
    <x v="6"/>
    <s v="Loneliness"/>
    <n v="1"/>
    <n v="651"/>
    <n v="4"/>
    <s v="Yes"/>
    <n v="1"/>
    <n v="83"/>
    <n v="64"/>
    <n v="13"/>
    <n v="14"/>
    <n v="35"/>
  </r>
  <r>
    <n v="10283"/>
    <s v="Nintendo"/>
    <x v="8"/>
    <s v="Social Interaction"/>
    <n v="2"/>
    <n v="118"/>
    <n v="8"/>
    <s v="Yes"/>
    <n v="91"/>
    <n v="69"/>
    <n v="46"/>
    <n v="58"/>
    <n v="21"/>
    <n v="94"/>
  </r>
  <r>
    <n v="10284"/>
    <s v="Xbox"/>
    <x v="2"/>
    <s v="Boredom"/>
    <n v="4"/>
    <n v="45"/>
    <n v="4"/>
    <s v="No"/>
    <n v="28"/>
    <n v="11"/>
    <n v="35"/>
    <n v="72"/>
    <n v="21"/>
    <n v="36"/>
  </r>
  <r>
    <n v="10285"/>
    <s v="Nintendo"/>
    <x v="7"/>
    <s v="Loneliness"/>
    <n v="11"/>
    <n v="692"/>
    <n v="9"/>
    <s v="Yes"/>
    <n v="65"/>
    <n v="91"/>
    <n v="3"/>
    <n v="33"/>
    <n v="15"/>
    <n v="58"/>
  </r>
  <r>
    <n v="10286"/>
    <s v="PC"/>
    <x v="8"/>
    <s v="Entertainment"/>
    <n v="2"/>
    <n v="159"/>
    <n v="8"/>
    <s v="Yes"/>
    <n v="64"/>
    <n v="38"/>
    <n v="3"/>
    <n v="74"/>
    <n v="33"/>
    <n v="81"/>
  </r>
  <r>
    <n v="10287"/>
    <s v="PC"/>
    <x v="0"/>
    <s v="Relaxation"/>
    <n v="6"/>
    <n v="286"/>
    <n v="7"/>
    <s v="Yes"/>
    <n v="35"/>
    <n v="46"/>
    <n v="1"/>
    <n v="39"/>
    <n v="81"/>
    <n v="89"/>
  </r>
  <r>
    <n v="10288"/>
    <s v="Nintendo"/>
    <x v="7"/>
    <s v="Habit"/>
    <n v="6"/>
    <n v="693"/>
    <n v="7"/>
    <s v="Yes"/>
    <n v="44"/>
    <n v="81"/>
    <n v="74"/>
    <n v="52"/>
    <n v="28"/>
    <n v="21"/>
  </r>
  <r>
    <n v="10289"/>
    <s v="PlayStation"/>
    <x v="1"/>
    <s v="Loneliness"/>
    <n v="9"/>
    <n v="925"/>
    <n v="8"/>
    <s v="Yes"/>
    <n v="8"/>
    <n v="46"/>
    <n v="32"/>
    <n v="25"/>
    <n v="40"/>
    <n v="22"/>
  </r>
  <r>
    <n v="10290"/>
    <s v="Xbox"/>
    <x v="8"/>
    <s v="Entertainment"/>
    <n v="8"/>
    <n v="103"/>
    <n v="8"/>
    <s v="Yes"/>
    <n v="43"/>
    <n v="13"/>
    <n v="63"/>
    <n v="38"/>
    <n v="19"/>
    <n v="70"/>
  </r>
  <r>
    <n v="10291"/>
    <s v="Xbox"/>
    <x v="2"/>
    <s v="Social Interaction"/>
    <n v="8"/>
    <n v="621"/>
    <n v="10"/>
    <s v="No"/>
    <n v="81"/>
    <n v="71"/>
    <n v="63"/>
    <n v="38"/>
    <n v="47"/>
    <n v="85"/>
  </r>
  <r>
    <n v="10292"/>
    <s v="Nintendo"/>
    <x v="4"/>
    <s v="Habit"/>
    <n v="2"/>
    <n v="159"/>
    <n v="6"/>
    <s v="Yes"/>
    <n v="22"/>
    <n v="31"/>
    <n v="72"/>
    <n v="78"/>
    <n v="14"/>
    <n v="36"/>
  </r>
  <r>
    <n v="10293"/>
    <s v="PlayStation"/>
    <x v="4"/>
    <s v="Entertainment"/>
    <n v="7"/>
    <n v="842"/>
    <n v="6"/>
    <s v="Yes"/>
    <n v="45"/>
    <n v="6"/>
    <n v="10"/>
    <n v="21"/>
    <n v="77"/>
    <n v="58"/>
  </r>
  <r>
    <n v="10294"/>
    <s v="PlayStation"/>
    <x v="1"/>
    <s v="Social Interaction"/>
    <n v="1"/>
    <n v="432"/>
    <n v="9"/>
    <s v="Yes"/>
    <n v="96"/>
    <n v="7"/>
    <n v="84"/>
    <n v="21"/>
    <n v="20"/>
    <n v="72"/>
  </r>
  <r>
    <n v="10295"/>
    <s v="Nintendo"/>
    <x v="5"/>
    <s v="Relaxation"/>
    <n v="3"/>
    <n v="154"/>
    <n v="7"/>
    <s v="Yes"/>
    <n v="51"/>
    <n v="61"/>
    <n v="63"/>
    <n v="73"/>
    <n v="71"/>
    <n v="27"/>
  </r>
  <r>
    <n v="10296"/>
    <s v="Xbox"/>
    <x v="1"/>
    <s v="Relaxation"/>
    <n v="4"/>
    <n v="650"/>
    <n v="9"/>
    <s v="No"/>
    <n v="67"/>
    <n v="17"/>
    <n v="62"/>
    <n v="43"/>
    <n v="21"/>
    <n v="53"/>
  </r>
  <r>
    <n v="10297"/>
    <s v="Tablet"/>
    <x v="9"/>
    <s v="Challenge"/>
    <n v="5"/>
    <n v="224"/>
    <n v="9"/>
    <s v="Yes"/>
    <n v="58"/>
    <n v="80"/>
    <n v="66"/>
    <n v="13"/>
    <n v="30"/>
    <n v="35"/>
  </r>
  <r>
    <n v="10298"/>
    <s v="Nintendo"/>
    <x v="6"/>
    <s v="Stress Relief"/>
    <n v="10"/>
    <n v="730"/>
    <n v="10"/>
    <s v="Yes"/>
    <n v="77"/>
    <n v="66"/>
    <n v="76"/>
    <n v="2"/>
    <n v="45"/>
    <n v="58"/>
  </r>
  <r>
    <n v="10299"/>
    <s v="Tablet"/>
    <x v="6"/>
    <s v="Escapism"/>
    <n v="2"/>
    <n v="795"/>
    <n v="6"/>
    <s v="Yes"/>
    <n v="76"/>
    <n v="58"/>
    <n v="26"/>
    <n v="27"/>
    <n v="99"/>
    <n v="18"/>
  </r>
  <r>
    <n v="10300"/>
    <s v="Tablet"/>
    <x v="6"/>
    <s v="Competition"/>
    <n v="9"/>
    <n v="598"/>
    <n v="10"/>
    <s v="No"/>
    <n v="2"/>
    <n v="20"/>
    <n v="91"/>
    <n v="8"/>
    <n v="97"/>
    <n v="73"/>
  </r>
  <r>
    <n v="10301"/>
    <s v="PC"/>
    <x v="2"/>
    <s v="Entertainment"/>
    <n v="1"/>
    <n v="940"/>
    <n v="7"/>
    <s v="Yes"/>
    <n v="4"/>
    <n v="40"/>
    <n v="5"/>
    <n v="84"/>
    <n v="34"/>
    <n v="15"/>
  </r>
  <r>
    <n v="10302"/>
    <s v="Tablet"/>
    <x v="9"/>
    <s v="Stress Relief"/>
    <n v="2"/>
    <n v="592"/>
    <n v="8"/>
    <s v="No"/>
    <n v="61"/>
    <n v="36"/>
    <n v="13"/>
    <n v="46"/>
    <n v="27"/>
    <n v="10"/>
  </r>
  <r>
    <n v="10303"/>
    <s v="Tablet"/>
    <x v="4"/>
    <s v="Challenge"/>
    <n v="7"/>
    <n v="883"/>
    <n v="4"/>
    <s v="No"/>
    <n v="79"/>
    <n v="92"/>
    <n v="43"/>
    <n v="4"/>
    <n v="61"/>
    <n v="8"/>
  </r>
  <r>
    <n v="10304"/>
    <s v="PC"/>
    <x v="3"/>
    <s v="Competition"/>
    <n v="7"/>
    <n v="861"/>
    <n v="10"/>
    <s v="No"/>
    <n v="18"/>
    <n v="50"/>
    <n v="35"/>
    <n v="33"/>
    <n v="77"/>
    <n v="74"/>
  </r>
  <r>
    <n v="10305"/>
    <s v="PC"/>
    <x v="5"/>
    <s v="Entertainment"/>
    <n v="5"/>
    <n v="497"/>
    <n v="4"/>
    <s v="Yes"/>
    <n v="56"/>
    <n v="90"/>
    <n v="20"/>
    <n v="30"/>
    <n v="72"/>
    <n v="90"/>
  </r>
  <r>
    <n v="10306"/>
    <s v="PlayStation"/>
    <x v="7"/>
    <s v="Loneliness"/>
    <n v="9"/>
    <n v="541"/>
    <n v="4"/>
    <s v="No"/>
    <n v="83"/>
    <n v="52"/>
    <n v="2"/>
    <n v="9"/>
    <n v="6"/>
    <n v="16"/>
  </r>
  <r>
    <n v="10307"/>
    <s v="PlayStation"/>
    <x v="0"/>
    <s v="Entertainment"/>
    <n v="3"/>
    <n v="397"/>
    <n v="8"/>
    <s v="No"/>
    <n v="50"/>
    <n v="93"/>
    <n v="18"/>
    <n v="60"/>
    <n v="1"/>
    <n v="44"/>
  </r>
  <r>
    <n v="10308"/>
    <s v="Xbox"/>
    <x v="0"/>
    <s v="Challenge"/>
    <n v="3"/>
    <n v="380"/>
    <n v="11"/>
    <s v="Yes"/>
    <n v="55"/>
    <n v="47"/>
    <n v="2"/>
    <n v="18"/>
    <n v="84"/>
    <n v="15"/>
  </r>
  <r>
    <n v="10309"/>
    <s v="Tablet"/>
    <x v="9"/>
    <s v="Habit"/>
    <n v="9"/>
    <n v="368"/>
    <n v="10"/>
    <s v="No"/>
    <n v="87"/>
    <n v="68"/>
    <n v="40"/>
    <n v="44"/>
    <n v="7"/>
    <n v="8"/>
  </r>
  <r>
    <n v="10310"/>
    <s v="Xbox"/>
    <x v="7"/>
    <s v="Loneliness"/>
    <n v="2"/>
    <n v="767"/>
    <n v="5"/>
    <s v="Yes"/>
    <n v="10"/>
    <n v="17"/>
    <n v="70"/>
    <n v="46"/>
    <n v="84"/>
    <n v="60"/>
  </r>
  <r>
    <n v="10311"/>
    <s v="PlayStation"/>
    <x v="9"/>
    <s v="Relaxation"/>
    <n v="1"/>
    <n v="422"/>
    <n v="4"/>
    <s v="Yes"/>
    <n v="3"/>
    <n v="79"/>
    <n v="21"/>
    <n v="47"/>
    <n v="98"/>
    <n v="90"/>
  </r>
  <r>
    <n v="10312"/>
    <s v="PC"/>
    <x v="5"/>
    <s v="Competition"/>
    <n v="8"/>
    <n v="955"/>
    <n v="4"/>
    <s v="No"/>
    <n v="53"/>
    <n v="91"/>
    <n v="25"/>
    <n v="96"/>
    <n v="17"/>
    <n v="69"/>
  </r>
  <r>
    <n v="10313"/>
    <s v="Tablet"/>
    <x v="6"/>
    <s v="Entertainment"/>
    <n v="2"/>
    <n v="885"/>
    <n v="5"/>
    <s v="Yes"/>
    <n v="64"/>
    <n v="58"/>
    <n v="65"/>
    <n v="93"/>
    <n v="56"/>
    <n v="75"/>
  </r>
  <r>
    <n v="10314"/>
    <s v="PC"/>
    <x v="2"/>
    <s v="Escapism"/>
    <n v="3"/>
    <n v="496"/>
    <n v="6"/>
    <s v="No"/>
    <n v="98"/>
    <n v="50"/>
    <n v="54"/>
    <n v="556"/>
    <n v="90"/>
    <n v="7"/>
  </r>
  <r>
    <n v="10315"/>
    <s v="Nintendo"/>
    <x v="1"/>
    <s v="Entertainment"/>
    <n v="3"/>
    <n v="318"/>
    <n v="10"/>
    <s v="Yes"/>
    <n v="90"/>
    <n v="33"/>
    <n v="39"/>
    <n v="76"/>
    <n v="80"/>
    <n v="29"/>
  </r>
  <r>
    <n v="10316"/>
    <s v="Xbox"/>
    <x v="6"/>
    <s v="Competition"/>
    <n v="10"/>
    <n v="494"/>
    <n v="8"/>
    <s v="Yes"/>
    <n v="2"/>
    <n v="3"/>
    <n v="93"/>
    <n v="61"/>
    <n v="52"/>
    <n v="10"/>
  </r>
  <r>
    <n v="10317"/>
    <s v="Tablet"/>
    <x v="5"/>
    <s v="Social Interaction"/>
    <n v="3"/>
    <n v="992"/>
    <n v="5"/>
    <s v="No"/>
    <n v="87"/>
    <n v="87"/>
    <n v="49"/>
    <n v="19"/>
    <n v="94"/>
    <n v="65"/>
  </r>
  <r>
    <n v="10318"/>
    <s v="Nintendo"/>
    <x v="7"/>
    <s v="Relaxation"/>
    <n v="10"/>
    <n v="503"/>
    <n v="6"/>
    <s v="No"/>
    <n v="16"/>
    <n v="57"/>
    <n v="71"/>
    <n v="59"/>
    <n v="57"/>
    <n v="91"/>
  </r>
  <r>
    <n v="10319"/>
    <s v="Tablet"/>
    <x v="6"/>
    <s v="Stress Relief"/>
    <n v="8"/>
    <n v="851"/>
    <n v="9"/>
    <s v="No"/>
    <n v="18"/>
    <n v="6"/>
    <n v="47"/>
    <n v="4"/>
    <n v="85"/>
    <n v="17"/>
  </r>
  <r>
    <n v="10320"/>
    <s v="PC"/>
    <x v="1"/>
    <s v="Stress Relief"/>
    <n v="2"/>
    <n v="533"/>
    <n v="5"/>
    <s v="Yes"/>
    <n v="16"/>
    <n v="97"/>
    <n v="63"/>
    <n v="40"/>
    <n v="48"/>
    <n v="75"/>
  </r>
  <r>
    <n v="10321"/>
    <s v="Nintendo"/>
    <x v="7"/>
    <s v="Challenge"/>
    <n v="2"/>
    <n v="735"/>
    <n v="5"/>
    <s v="Yes"/>
    <n v="78"/>
    <n v="15"/>
    <n v="88"/>
    <n v="73"/>
    <n v="4"/>
    <n v="52"/>
  </r>
  <r>
    <n v="10323"/>
    <s v="Cell Phone"/>
    <x v="7"/>
    <s v="Challenge"/>
    <n v="4"/>
    <n v="431"/>
    <n v="10"/>
    <s v="Yes"/>
    <n v="96"/>
    <n v="13"/>
    <n v="18"/>
    <n v="22"/>
    <n v="22"/>
    <n v="43"/>
  </r>
  <r>
    <n v="10324"/>
    <s v="Nintendo"/>
    <x v="9"/>
    <s v="Challenge"/>
    <n v="5"/>
    <n v="200"/>
    <n v="9"/>
    <s v="Yes"/>
    <n v="76"/>
    <n v="89"/>
    <n v="31"/>
    <n v="20"/>
    <n v="68"/>
    <n v="41"/>
  </r>
  <r>
    <n v="10325"/>
    <s v="Cell Phone"/>
    <x v="8"/>
    <s v="Habit"/>
    <n v="3"/>
    <n v="311"/>
    <n v="5"/>
    <s v="No"/>
    <n v="40"/>
    <n v="62"/>
    <n v="38"/>
    <n v="92"/>
    <n v="54"/>
    <n v="90"/>
  </r>
  <r>
    <n v="10326"/>
    <s v="Xbox"/>
    <x v="5"/>
    <s v="Boredom"/>
    <n v="6"/>
    <n v="588"/>
    <n v="4"/>
    <s v="Yes"/>
    <n v="88"/>
    <n v="57"/>
    <n v="6"/>
    <n v="33"/>
    <n v="2"/>
    <n v="73"/>
  </r>
  <r>
    <n v="10327"/>
    <s v="PC"/>
    <x v="5"/>
    <s v="Social Interaction"/>
    <n v="3"/>
    <n v="91"/>
    <n v="11"/>
    <s v="Yes"/>
    <n v="45"/>
    <n v="28"/>
    <n v="96"/>
    <n v="75"/>
    <n v="27"/>
    <n v="85"/>
  </r>
  <r>
    <n v="10328"/>
    <s v="Tablet"/>
    <x v="0"/>
    <s v="Challenge"/>
    <n v="6"/>
    <n v="27"/>
    <n v="4"/>
    <s v="Yes"/>
    <n v="68"/>
    <n v="86"/>
    <n v="21"/>
    <n v="96"/>
    <n v="60"/>
    <n v="5"/>
  </r>
  <r>
    <n v="10329"/>
    <s v="Cell Phone"/>
    <x v="1"/>
    <s v="Boredom"/>
    <n v="9"/>
    <n v="120"/>
    <n v="8"/>
    <s v="No"/>
    <n v="10"/>
    <n v="47"/>
    <n v="85"/>
    <n v="5"/>
    <n v="96"/>
    <n v="9"/>
  </r>
  <r>
    <n v="10330"/>
    <s v="PlayStation"/>
    <x v="6"/>
    <s v="Escapism"/>
    <n v="7"/>
    <n v="564"/>
    <n v="4"/>
    <s v="Yes"/>
    <n v="15"/>
    <n v="73"/>
    <n v="49"/>
    <n v="38"/>
    <n v="39"/>
    <n v="59"/>
  </r>
  <r>
    <n v="10331"/>
    <s v="PC"/>
    <x v="3"/>
    <s v="Competition"/>
    <n v="5"/>
    <n v="15"/>
    <n v="6"/>
    <s v="No"/>
    <n v="65"/>
    <n v="99"/>
    <n v="77"/>
    <n v="71"/>
    <n v="68"/>
    <n v="7"/>
  </r>
  <r>
    <n v="10332"/>
    <s v="PC"/>
    <x v="5"/>
    <s v="Stress Relief"/>
    <n v="6"/>
    <n v="990"/>
    <n v="6"/>
    <s v="No"/>
    <n v="93"/>
    <n v="42"/>
    <n v="89"/>
    <n v="48"/>
    <n v="44"/>
    <n v="86"/>
  </r>
  <r>
    <n v="10333"/>
    <s v="Nintendo"/>
    <x v="6"/>
    <s v="Challenge"/>
    <n v="7"/>
    <n v="27"/>
    <n v="10"/>
    <s v="Yes"/>
    <n v="46"/>
    <n v="37"/>
    <n v="16"/>
    <n v="9"/>
    <n v="78"/>
    <n v="79"/>
  </r>
  <r>
    <n v="10334"/>
    <s v="PC"/>
    <x v="7"/>
    <s v="Competition"/>
    <n v="4"/>
    <n v="533"/>
    <n v="9"/>
    <s v="No"/>
    <n v="30"/>
    <n v="34"/>
    <n v="43"/>
    <n v="31"/>
    <n v="23"/>
    <n v="32"/>
  </r>
  <r>
    <n v="10335"/>
    <s v="Xbox"/>
    <x v="7"/>
    <s v="Challenge"/>
    <n v="4"/>
    <n v="620"/>
    <n v="5"/>
    <s v="No"/>
    <n v="58"/>
    <n v="9"/>
    <n v="65"/>
    <n v="91"/>
    <n v="27"/>
    <n v="6"/>
  </r>
  <r>
    <n v="10336"/>
    <s v="Cell Phone"/>
    <x v="7"/>
    <s v="Social Interaction"/>
    <n v="6"/>
    <n v="599"/>
    <n v="4"/>
    <s v="Yes"/>
    <n v="3"/>
    <n v="47"/>
    <n v="35"/>
    <n v="57"/>
    <n v="88"/>
    <n v="86"/>
  </r>
  <r>
    <n v="10337"/>
    <s v="Tablet"/>
    <x v="2"/>
    <s v="Competition"/>
    <n v="1"/>
    <n v="243"/>
    <n v="6"/>
    <s v="Yes"/>
    <n v="1"/>
    <n v="39"/>
    <n v="77"/>
    <n v="38"/>
    <n v="3"/>
    <n v="83"/>
  </r>
  <r>
    <n v="10338"/>
    <s v="Cell Phone"/>
    <x v="0"/>
    <s v="Relaxation"/>
    <n v="7"/>
    <n v="307"/>
    <n v="11"/>
    <s v="No"/>
    <n v="25"/>
    <n v="37"/>
    <n v="86"/>
    <n v="70"/>
    <n v="7"/>
    <n v="95"/>
  </r>
  <r>
    <n v="10339"/>
    <s v="Nintendo"/>
    <x v="2"/>
    <s v="Escapism"/>
    <n v="7"/>
    <n v="544"/>
    <n v="5"/>
    <s v="Yes"/>
    <n v="99"/>
    <n v="97"/>
    <n v="87"/>
    <n v="62"/>
    <n v="47"/>
    <n v="95"/>
  </r>
  <r>
    <n v="10340"/>
    <s v="Xbox"/>
    <x v="6"/>
    <s v="Entertainment"/>
    <n v="8"/>
    <n v="688"/>
    <n v="8"/>
    <s v="Yes"/>
    <n v="37"/>
    <n v="9"/>
    <n v="49"/>
    <n v="31"/>
    <n v="11"/>
    <n v="11"/>
  </r>
  <r>
    <n v="10341"/>
    <s v="Xbox"/>
    <x v="2"/>
    <s v="Challenge"/>
    <n v="8"/>
    <n v="554"/>
    <n v="10"/>
    <s v="No"/>
    <n v="43"/>
    <n v="92"/>
    <n v="37"/>
    <n v="45"/>
    <n v="98"/>
    <n v="13"/>
  </r>
  <r>
    <n v="10342"/>
    <s v="PC"/>
    <x v="3"/>
    <s v="Loneliness"/>
    <n v="1"/>
    <n v="142"/>
    <n v="11"/>
    <s v="Yes"/>
    <n v="39"/>
    <n v="82"/>
    <n v="54"/>
    <n v="10"/>
    <n v="16"/>
    <n v="70"/>
  </r>
  <r>
    <n v="10343"/>
    <s v="Tablet"/>
    <x v="4"/>
    <s v="Competition"/>
    <n v="1"/>
    <n v="865"/>
    <n v="6"/>
    <s v="Yes"/>
    <n v="18"/>
    <n v="37"/>
    <n v="1"/>
    <n v="51"/>
    <n v="41"/>
    <n v="81"/>
  </r>
  <r>
    <n v="10344"/>
    <s v="PlayStation"/>
    <x v="3"/>
    <s v="Challenge"/>
    <n v="4"/>
    <n v="855"/>
    <n v="8"/>
    <s v="No"/>
    <n v="26"/>
    <n v="80"/>
    <n v="10"/>
    <n v="49"/>
    <n v="43"/>
    <n v="35"/>
  </r>
  <r>
    <n v="10345"/>
    <s v="Cell Phone"/>
    <x v="1"/>
    <s v="Social Interaction"/>
    <n v="6"/>
    <n v="635"/>
    <n v="6"/>
    <s v="No"/>
    <n v="79"/>
    <n v="6"/>
    <n v="7"/>
    <n v="11"/>
    <n v="88"/>
    <n v="18"/>
  </r>
  <r>
    <n v="10346"/>
    <s v="Tablet"/>
    <x v="4"/>
    <s v="Competition"/>
    <n v="11"/>
    <n v="739"/>
    <n v="7"/>
    <s v="Yes"/>
    <n v="64"/>
    <n v="46"/>
    <n v="97"/>
    <n v="92"/>
    <n v="23"/>
    <n v="90"/>
  </r>
  <r>
    <n v="10347"/>
    <s v="Tablet"/>
    <x v="9"/>
    <s v="Entertainment"/>
    <n v="9"/>
    <n v="579"/>
    <n v="5"/>
    <s v="Yes"/>
    <n v="64"/>
    <n v="11"/>
    <n v="29"/>
    <n v="16"/>
    <n v="99"/>
    <n v="63"/>
  </r>
  <r>
    <n v="10348"/>
    <s v="PC"/>
    <x v="0"/>
    <s v="Boredom"/>
    <n v="11"/>
    <n v="821"/>
    <n v="6"/>
    <s v="No"/>
    <n v="81"/>
    <n v="75"/>
    <n v="82"/>
    <n v="3"/>
    <n v="28"/>
    <n v="60"/>
  </r>
  <r>
    <n v="10349"/>
    <s v="Tablet"/>
    <x v="7"/>
    <s v="Boredom"/>
    <n v="1"/>
    <n v="241"/>
    <n v="9"/>
    <s v="Yes"/>
    <n v="32"/>
    <n v="42"/>
    <n v="37"/>
    <n v="93"/>
    <n v="97"/>
    <n v="82"/>
  </r>
  <r>
    <n v="10350"/>
    <s v="PlayStation"/>
    <x v="7"/>
    <s v="Challenge"/>
    <n v="7"/>
    <n v="22"/>
    <n v="8"/>
    <s v="Yes"/>
    <n v="65"/>
    <n v="92"/>
    <n v="15"/>
    <n v="57"/>
    <n v="40"/>
    <n v="44"/>
  </r>
  <r>
    <n v="10351"/>
    <s v="Xbox"/>
    <x v="1"/>
    <s v="Relaxation"/>
    <n v="2"/>
    <n v="139"/>
    <n v="6"/>
    <s v="No"/>
    <n v="82"/>
    <n v="31"/>
    <n v="54"/>
    <n v="96"/>
    <n v="55"/>
    <n v="91"/>
  </r>
  <r>
    <n v="10352"/>
    <s v="PC"/>
    <x v="6"/>
    <s v="Relaxation"/>
    <n v="6"/>
    <n v="517"/>
    <n v="10"/>
    <s v="Yes"/>
    <n v="63"/>
    <n v="60"/>
    <n v="22"/>
    <n v="67"/>
    <n v="5"/>
    <n v="64"/>
  </r>
  <r>
    <n v="10353"/>
    <s v="PlayStation"/>
    <x v="4"/>
    <s v="Relaxation"/>
    <n v="10"/>
    <n v="382"/>
    <n v="7"/>
    <s v="No"/>
    <n v="26"/>
    <n v="29"/>
    <n v="74"/>
    <n v="22"/>
    <n v="66"/>
    <n v="87"/>
  </r>
  <r>
    <n v="10354"/>
    <s v="Cell Phone"/>
    <x v="2"/>
    <s v="Competition"/>
    <n v="6"/>
    <n v="798"/>
    <n v="6"/>
    <s v="No"/>
    <n v="57"/>
    <n v="35"/>
    <n v="95"/>
    <n v="22"/>
    <n v="65"/>
    <n v="87"/>
  </r>
  <r>
    <n v="10355"/>
    <s v="Tablet"/>
    <x v="4"/>
    <s v="Challenge"/>
    <n v="9"/>
    <n v="609"/>
    <n v="7"/>
    <s v="Yes"/>
    <n v="5"/>
    <n v="62"/>
    <n v="78"/>
    <n v="59"/>
    <n v="77"/>
    <n v="81"/>
  </r>
  <r>
    <n v="10356"/>
    <s v="Nintendo"/>
    <x v="0"/>
    <s v="Escapism"/>
    <n v="1"/>
    <n v="838"/>
    <n v="6"/>
    <s v="Yes"/>
    <n v="46"/>
    <n v="31"/>
    <n v="44"/>
    <n v="99"/>
    <n v="22"/>
    <n v="27"/>
  </r>
  <r>
    <n v="10357"/>
    <s v="Xbox"/>
    <x v="1"/>
    <s v="Relaxation"/>
    <n v="9"/>
    <n v="612"/>
    <n v="5"/>
    <s v="No"/>
    <n v="22"/>
    <n v="39"/>
    <n v="25"/>
    <n v="61"/>
    <n v="18"/>
    <n v="36"/>
  </r>
  <r>
    <n v="10358"/>
    <s v="Xbox"/>
    <x v="9"/>
    <s v="Stress Relief"/>
    <n v="6"/>
    <n v="856"/>
    <n v="10"/>
    <s v="No"/>
    <n v="14"/>
    <n v="11"/>
    <n v="49"/>
    <n v="54"/>
    <n v="41"/>
    <n v="36"/>
  </r>
  <r>
    <n v="10359"/>
    <s v="Xbox"/>
    <x v="7"/>
    <s v="Relaxation"/>
    <n v="10"/>
    <n v="509"/>
    <n v="5"/>
    <s v="Yes"/>
    <n v="66"/>
    <n v="87"/>
    <n v="64"/>
    <n v="47"/>
    <n v="51"/>
    <n v="77"/>
  </r>
  <r>
    <n v="10360"/>
    <s v="Xbox"/>
    <x v="6"/>
    <s v="Challenge"/>
    <n v="5"/>
    <n v="91"/>
    <n v="5"/>
    <s v="No"/>
    <n v="45"/>
    <n v="69"/>
    <n v="96"/>
    <n v="97"/>
    <n v="39"/>
    <n v="52"/>
  </r>
  <r>
    <n v="10361"/>
    <s v="Xbox"/>
    <x v="2"/>
    <s v="Boredom"/>
    <n v="6"/>
    <n v="559"/>
    <n v="10"/>
    <s v="No"/>
    <n v="52"/>
    <n v="26"/>
    <n v="9"/>
    <n v="10"/>
    <n v="46"/>
    <n v="61"/>
  </r>
  <r>
    <n v="10362"/>
    <s v="Cell Phone"/>
    <x v="1"/>
    <s v="Relaxation"/>
    <n v="9"/>
    <n v="734"/>
    <n v="5"/>
    <s v="Yes"/>
    <n v="27"/>
    <n v="9"/>
    <n v="23"/>
    <n v="33"/>
    <n v="98"/>
    <n v="81"/>
  </r>
  <r>
    <n v="10363"/>
    <s v="Nintendo"/>
    <x v="8"/>
    <s v="Habit"/>
    <n v="6"/>
    <n v="897"/>
    <n v="7"/>
    <s v="No"/>
    <n v="94"/>
    <n v="39"/>
    <n v="8"/>
    <n v="24"/>
    <n v="18"/>
    <n v="6"/>
  </r>
  <r>
    <n v="10364"/>
    <s v="PlayStation"/>
    <x v="8"/>
    <s v="Social Interaction"/>
    <n v="8"/>
    <n v="512"/>
    <n v="10"/>
    <s v="No"/>
    <n v="20"/>
    <n v="82"/>
    <n v="33"/>
    <n v="11"/>
    <n v="41"/>
    <n v="24"/>
  </r>
  <r>
    <n v="10365"/>
    <s v="Cell Phone"/>
    <x v="0"/>
    <s v="Challenge"/>
    <n v="1"/>
    <n v="603"/>
    <n v="9"/>
    <s v="Yes"/>
    <n v="2"/>
    <n v="46"/>
    <n v="85"/>
    <n v="95"/>
    <n v="8"/>
    <n v="81"/>
  </r>
  <r>
    <n v="10366"/>
    <s v="PC"/>
    <x v="4"/>
    <s v="Boredom"/>
    <n v="9"/>
    <n v="472"/>
    <n v="8"/>
    <s v="No"/>
    <n v="57"/>
    <n v="20"/>
    <n v="84"/>
    <n v="95"/>
    <n v="80"/>
    <n v="25"/>
  </r>
  <r>
    <n v="10367"/>
    <s v="PC"/>
    <x v="7"/>
    <s v="Relaxation"/>
    <n v="6"/>
    <n v="230"/>
    <n v="9"/>
    <s v="No"/>
    <n v="81"/>
    <n v="33"/>
    <n v="73"/>
    <n v="30"/>
    <n v="55"/>
    <n v="52"/>
  </r>
  <r>
    <n v="10368"/>
    <s v="PlayStation"/>
    <x v="6"/>
    <s v="Challenge"/>
    <n v="6"/>
    <n v="560"/>
    <n v="5"/>
    <s v="Yes"/>
    <n v="4"/>
    <n v="31"/>
    <n v="81"/>
    <n v="57"/>
    <n v="28"/>
    <n v="36"/>
  </r>
  <r>
    <n v="10369"/>
    <s v="Xbox"/>
    <x v="0"/>
    <s v="Relaxation"/>
    <n v="6"/>
    <n v="870"/>
    <n v="5"/>
    <s v="Yes"/>
    <n v="18"/>
    <n v="20"/>
    <n v="29"/>
    <n v="12"/>
    <n v="15"/>
    <n v="29"/>
  </r>
  <r>
    <n v="10370"/>
    <s v="Tablet"/>
    <x v="2"/>
    <s v="Relaxation"/>
    <n v="10"/>
    <n v="378"/>
    <n v="11"/>
    <s v="Yes"/>
    <n v="35"/>
    <n v="9"/>
    <n v="26"/>
    <n v="86"/>
    <n v="63"/>
    <n v="99"/>
  </r>
  <r>
    <n v="10371"/>
    <s v="PC"/>
    <x v="2"/>
    <s v="Loneliness"/>
    <n v="8"/>
    <n v="167"/>
    <n v="11"/>
    <s v="Yes"/>
    <n v="90"/>
    <n v="9"/>
    <n v="65"/>
    <n v="81"/>
    <n v="68"/>
    <n v="14"/>
  </r>
  <r>
    <n v="10372"/>
    <s v="Cell Phone"/>
    <x v="0"/>
    <s v="Challenge"/>
    <n v="9"/>
    <n v="792"/>
    <n v="5"/>
    <s v="Yes"/>
    <n v="98"/>
    <n v="82"/>
    <n v="85"/>
    <n v="64"/>
    <n v="83"/>
    <n v="67"/>
  </r>
  <r>
    <n v="10373"/>
    <s v="Cell Phone"/>
    <x v="2"/>
    <s v="Challenge"/>
    <n v="8"/>
    <n v="708"/>
    <n v="5"/>
    <s v="No"/>
    <n v="76"/>
    <n v="36"/>
    <n v="14"/>
    <n v="29"/>
    <n v="82"/>
    <n v="42"/>
  </r>
  <r>
    <n v="10374"/>
    <s v="Nintendo"/>
    <x v="8"/>
    <s v="Boredom"/>
    <n v="11"/>
    <n v="983"/>
    <n v="10"/>
    <s v="No"/>
    <n v="61"/>
    <n v="78"/>
    <n v="74"/>
    <n v="65"/>
    <n v="49"/>
    <n v="92"/>
  </r>
  <r>
    <n v="10375"/>
    <s v="PlayStation"/>
    <x v="2"/>
    <s v="Entertainment"/>
    <n v="4"/>
    <n v="143"/>
    <n v="11"/>
    <s v="No"/>
    <n v="52"/>
    <n v="53"/>
    <n v="39"/>
    <n v="44"/>
    <n v="88"/>
    <n v="98"/>
  </r>
  <r>
    <n v="10376"/>
    <s v="Nintendo"/>
    <x v="8"/>
    <s v="Entertainment"/>
    <n v="5"/>
    <n v="406"/>
    <n v="9"/>
    <s v="No"/>
    <n v="6"/>
    <n v="38"/>
    <n v="64"/>
    <n v="5"/>
    <n v="43"/>
    <n v="94"/>
  </r>
  <r>
    <n v="10377"/>
    <s v="PlayStation"/>
    <x v="7"/>
    <s v="Competition"/>
    <n v="1"/>
    <n v="409"/>
    <n v="11"/>
    <s v="No"/>
    <n v="81"/>
    <n v="22"/>
    <n v="16"/>
    <n v="6"/>
    <n v="20"/>
    <n v="48"/>
  </r>
  <r>
    <n v="10378"/>
    <s v="Tablet"/>
    <x v="1"/>
    <s v="Escapism"/>
    <n v="4"/>
    <n v="283"/>
    <n v="7"/>
    <s v="Yes"/>
    <n v="24"/>
    <n v="27"/>
    <n v="40"/>
    <n v="66"/>
    <n v="11"/>
    <n v="28"/>
  </r>
  <r>
    <n v="10379"/>
    <s v="Xbox"/>
    <x v="3"/>
    <s v="Entertainment"/>
    <n v="3"/>
    <n v="961"/>
    <n v="10"/>
    <s v="No"/>
    <n v="81"/>
    <n v="42"/>
    <n v="39"/>
    <n v="10"/>
    <n v="32"/>
    <n v="62"/>
  </r>
  <r>
    <n v="10380"/>
    <s v="Xbox"/>
    <x v="0"/>
    <s v="Relaxation"/>
    <n v="7"/>
    <n v="18"/>
    <n v="8"/>
    <s v="No"/>
    <n v="46"/>
    <n v="59"/>
    <n v="2"/>
    <n v="8"/>
    <n v="74"/>
    <n v="71"/>
  </r>
  <r>
    <n v="10381"/>
    <s v="PlayStation"/>
    <x v="7"/>
    <s v="Relaxation"/>
    <n v="7"/>
    <n v="234"/>
    <n v="7"/>
    <s v="Yes"/>
    <n v="87"/>
    <n v="82"/>
    <n v="5"/>
    <n v="52"/>
    <n v="66"/>
    <n v="78"/>
  </r>
  <r>
    <n v="10382"/>
    <s v="Nintendo"/>
    <x v="0"/>
    <s v="Entertainment"/>
    <n v="7"/>
    <n v="288"/>
    <n v="8"/>
    <s v="No"/>
    <n v="61"/>
    <n v="48"/>
    <n v="26"/>
    <n v="79"/>
    <n v="83"/>
    <n v="63"/>
  </r>
  <r>
    <n v="10383"/>
    <s v="PlayStation"/>
    <x v="2"/>
    <s v="Stress Relief"/>
    <n v="11"/>
    <n v="965"/>
    <n v="8"/>
    <s v="No"/>
    <n v="76"/>
    <n v="50"/>
    <n v="50"/>
    <n v="98"/>
    <n v="33"/>
    <n v="59"/>
  </r>
  <r>
    <n v="10384"/>
    <s v="Tablet"/>
    <x v="2"/>
    <s v="Challenge"/>
    <n v="4"/>
    <n v="69"/>
    <n v="11"/>
    <s v="Yes"/>
    <n v="70"/>
    <n v="87"/>
    <n v="40"/>
    <n v="4"/>
    <n v="63"/>
    <n v="38"/>
  </r>
  <r>
    <n v="10385"/>
    <s v="PC"/>
    <x v="1"/>
    <s v="Competition"/>
    <n v="7"/>
    <n v="96"/>
    <n v="9"/>
    <s v="No"/>
    <n v="43"/>
    <n v="56"/>
    <n v="95"/>
    <n v="70"/>
    <n v="38"/>
    <n v="66"/>
  </r>
  <r>
    <n v="10386"/>
    <s v="PC"/>
    <x v="3"/>
    <s v="Social Interaction"/>
    <n v="6"/>
    <n v="540"/>
    <n v="10"/>
    <s v="No"/>
    <n v="16"/>
    <n v="4"/>
    <n v="62"/>
    <n v="4"/>
    <n v="39"/>
    <n v="41"/>
  </r>
  <r>
    <n v="10387"/>
    <s v="PC"/>
    <x v="4"/>
    <s v="Habit"/>
    <n v="8"/>
    <n v="504"/>
    <n v="6"/>
    <s v="No"/>
    <n v="52"/>
    <n v="26"/>
    <n v="52"/>
    <n v="33"/>
    <n v="94"/>
    <n v="89"/>
  </r>
  <r>
    <n v="10388"/>
    <s v="Cell Phone"/>
    <x v="6"/>
    <s v="Boredom"/>
    <n v="4"/>
    <n v="200"/>
    <n v="7"/>
    <s v="No"/>
    <n v="7"/>
    <n v="45"/>
    <n v="80"/>
    <n v="15"/>
    <n v="80"/>
    <n v="52"/>
  </r>
  <r>
    <n v="10389"/>
    <s v="PC"/>
    <x v="2"/>
    <s v="Habit"/>
    <n v="2"/>
    <n v="436"/>
    <n v="4"/>
    <s v="No"/>
    <n v="72"/>
    <n v="12"/>
    <n v="42"/>
    <n v="95"/>
    <n v="99"/>
    <n v="99"/>
  </r>
  <r>
    <n v="10390"/>
    <s v="PC"/>
    <x v="6"/>
    <s v="Escapism"/>
    <n v="8"/>
    <n v="905"/>
    <n v="9"/>
    <s v="No"/>
    <n v="31"/>
    <n v="55"/>
    <n v="63"/>
    <n v="33"/>
    <n v="10"/>
    <n v="32"/>
  </r>
  <r>
    <n v="10391"/>
    <s v="Tablet"/>
    <x v="3"/>
    <s v="Entertainment"/>
    <n v="11"/>
    <n v="236"/>
    <n v="8"/>
    <s v="No"/>
    <n v="6"/>
    <n v="38"/>
    <n v="10"/>
    <n v="77"/>
    <n v="54"/>
    <n v="59"/>
  </r>
  <r>
    <n v="10392"/>
    <s v="PlayStation"/>
    <x v="8"/>
    <s v="Social Interaction"/>
    <n v="1"/>
    <n v="118"/>
    <n v="11"/>
    <s v="Yes"/>
    <n v="73"/>
    <n v="56"/>
    <n v="61"/>
    <n v="32"/>
    <n v="3"/>
    <n v="69"/>
  </r>
  <r>
    <n v="10393"/>
    <s v="Nintendo"/>
    <x v="7"/>
    <s v="Competition"/>
    <n v="11"/>
    <n v="781"/>
    <n v="5"/>
    <s v="No"/>
    <n v="77"/>
    <n v="63"/>
    <n v="67"/>
    <n v="73"/>
    <n v="93"/>
    <n v="13"/>
  </r>
  <r>
    <n v="10394"/>
    <s v="Nintendo"/>
    <x v="3"/>
    <s v="Stress Relief"/>
    <n v="7"/>
    <n v="912"/>
    <n v="5"/>
    <s v="No"/>
    <n v="12"/>
    <n v="42"/>
    <n v="19"/>
    <n v="40"/>
    <n v="87"/>
    <n v="16"/>
  </r>
  <r>
    <n v="10395"/>
    <s v="PlayStation"/>
    <x v="8"/>
    <s v="Relaxation"/>
    <n v="9"/>
    <n v="348"/>
    <n v="7"/>
    <s v="Yes"/>
    <n v="8"/>
    <n v="84"/>
    <n v="3"/>
    <n v="52"/>
    <n v="33"/>
    <n v="82"/>
  </r>
  <r>
    <n v="10396"/>
    <s v="Tablet"/>
    <x v="2"/>
    <s v="Habit"/>
    <n v="3"/>
    <n v="248"/>
    <n v="5"/>
    <s v="Yes"/>
    <n v="54"/>
    <n v="51"/>
    <n v="8"/>
    <n v="34"/>
    <n v="50"/>
    <n v="65"/>
  </r>
  <r>
    <n v="10397"/>
    <s v="Xbox"/>
    <x v="1"/>
    <s v="Challenge"/>
    <n v="6"/>
    <n v="548"/>
    <n v="7"/>
    <s v="No"/>
    <n v="42"/>
    <n v="90"/>
    <n v="20"/>
    <n v="29"/>
    <n v="9"/>
    <n v="53"/>
  </r>
  <r>
    <n v="10398"/>
    <s v="Tablet"/>
    <x v="2"/>
    <s v="Escapism"/>
    <n v="1"/>
    <n v="69"/>
    <n v="11"/>
    <s v="No"/>
    <n v="73"/>
    <n v="60"/>
    <n v="40"/>
    <n v="35"/>
    <n v="53"/>
    <n v="9"/>
  </r>
  <r>
    <n v="10399"/>
    <s v="PC"/>
    <x v="3"/>
    <s v="Competition"/>
    <n v="6"/>
    <n v="674"/>
    <n v="4"/>
    <s v="Yes"/>
    <n v="17"/>
    <n v="58"/>
    <n v="38"/>
    <n v="86"/>
    <n v="66"/>
    <n v="13"/>
  </r>
  <r>
    <n v="10400"/>
    <s v="Cell Phone"/>
    <x v="8"/>
    <s v="Relaxation"/>
    <n v="10"/>
    <n v="997"/>
    <n v="11"/>
    <s v="No"/>
    <n v="10"/>
    <n v="33"/>
    <n v="32"/>
    <n v="91"/>
    <n v="7"/>
    <n v="36"/>
  </r>
  <r>
    <n v="10401"/>
    <s v="Tablet"/>
    <x v="4"/>
    <s v="Relaxation"/>
    <n v="5"/>
    <n v="491"/>
    <n v="8"/>
    <s v="Yes"/>
    <n v="5"/>
    <n v="77"/>
    <n v="88"/>
    <n v="26"/>
    <n v="41"/>
    <n v="64"/>
  </r>
  <r>
    <n v="10403"/>
    <s v="Tablet"/>
    <x v="7"/>
    <s v="Social Interaction"/>
    <n v="8"/>
    <n v="932"/>
    <n v="7"/>
    <s v="No"/>
    <n v="7"/>
    <n v="64"/>
    <n v="80"/>
    <n v="96"/>
    <n v="30"/>
    <n v="65"/>
  </r>
  <r>
    <n v="10404"/>
    <s v="PlayStation"/>
    <x v="7"/>
    <s v="Escapism"/>
    <n v="9"/>
    <n v="971"/>
    <n v="5"/>
    <s v="Yes"/>
    <n v="92"/>
    <n v="12"/>
    <n v="37"/>
    <n v="97"/>
    <n v="87"/>
    <n v="64"/>
  </r>
  <r>
    <n v="10405"/>
    <s v="Tablet"/>
    <x v="3"/>
    <s v="Entertainment"/>
    <n v="3"/>
    <n v="500"/>
    <n v="5"/>
    <s v="Yes"/>
    <n v="16"/>
    <n v="27"/>
    <n v="81"/>
    <n v="20"/>
    <n v="14"/>
    <n v="60"/>
  </r>
  <r>
    <n v="10406"/>
    <s v="PlayStation"/>
    <x v="3"/>
    <s v="Stress Relief"/>
    <n v="10"/>
    <n v="515"/>
    <n v="11"/>
    <s v="Yes"/>
    <n v="93"/>
    <n v="26"/>
    <n v="72"/>
    <n v="98"/>
    <n v="46"/>
    <n v="66"/>
  </r>
  <r>
    <n v="10407"/>
    <s v="Xbox"/>
    <x v="6"/>
    <s v="Social Interaction"/>
    <n v="4"/>
    <n v="318"/>
    <n v="7"/>
    <s v="No"/>
    <n v="31"/>
    <n v="93"/>
    <n v="18"/>
    <n v="89"/>
    <n v="21"/>
    <n v="49"/>
  </r>
  <r>
    <n v="10408"/>
    <s v="Nintendo"/>
    <x v="1"/>
    <s v="Entertainment"/>
    <n v="4"/>
    <n v="645"/>
    <n v="4"/>
    <s v="No"/>
    <n v="15"/>
    <n v="76"/>
    <n v="49"/>
    <n v="11"/>
    <n v="34"/>
    <n v="95"/>
  </r>
  <r>
    <n v="10409"/>
    <s v="PlayStation"/>
    <x v="0"/>
    <s v="Stress Relief"/>
    <n v="6"/>
    <n v="156"/>
    <n v="7"/>
    <s v="No"/>
    <n v="14"/>
    <n v="76"/>
    <n v="29"/>
    <n v="24"/>
    <n v="44"/>
    <n v="48"/>
  </r>
  <r>
    <n v="10410"/>
    <s v="Nintendo"/>
    <x v="0"/>
    <s v="Escapism"/>
    <n v="9"/>
    <n v="313"/>
    <n v="4"/>
    <s v="No"/>
    <n v="61"/>
    <n v="25"/>
    <n v="41"/>
    <n v="37"/>
    <n v="57"/>
    <n v="47"/>
  </r>
  <r>
    <n v="10411"/>
    <s v="PC"/>
    <x v="0"/>
    <s v="Entertainment"/>
    <n v="6"/>
    <n v="317"/>
    <n v="9"/>
    <s v="Yes"/>
    <n v="61"/>
    <n v="50"/>
    <n v="81"/>
    <n v="7"/>
    <n v="16"/>
    <n v="29"/>
  </r>
  <r>
    <n v="10412"/>
    <s v="Cell Phone"/>
    <x v="9"/>
    <s v="Challenge"/>
    <n v="10"/>
    <n v="646"/>
    <n v="7"/>
    <s v="Yes"/>
    <n v="35"/>
    <n v="77"/>
    <n v="18"/>
    <n v="76"/>
    <n v="87"/>
    <n v="21"/>
  </r>
  <r>
    <n v="10413"/>
    <s v="Nintendo"/>
    <x v="1"/>
    <s v="Entertainment"/>
    <n v="2"/>
    <n v="766"/>
    <n v="11"/>
    <s v="Yes"/>
    <n v="18"/>
    <n v="13"/>
    <n v="25"/>
    <n v="2"/>
    <n v="33"/>
    <n v="70"/>
  </r>
  <r>
    <n v="10415"/>
    <s v="PlayStation"/>
    <x v="7"/>
    <s v="Social Interaction"/>
    <n v="3"/>
    <n v="73"/>
    <n v="11"/>
    <s v="No"/>
    <n v="62"/>
    <n v="98"/>
    <n v="98"/>
    <n v="87"/>
    <n v="31"/>
    <n v="33"/>
  </r>
  <r>
    <n v="10416"/>
    <s v="Cell Phone"/>
    <x v="7"/>
    <s v="Entertainment"/>
    <n v="1"/>
    <n v="514"/>
    <n v="10"/>
    <s v="No"/>
    <n v="95"/>
    <n v="76"/>
    <n v="94"/>
    <n v="9"/>
    <n v="25"/>
    <n v="55"/>
  </r>
  <r>
    <n v="10417"/>
    <s v="PlayStation"/>
    <x v="9"/>
    <s v="Relaxation"/>
    <n v="5"/>
    <n v="248"/>
    <n v="5"/>
    <s v="No"/>
    <n v="25"/>
    <n v="83"/>
    <n v="33"/>
    <n v="24"/>
    <n v="5"/>
    <n v="95"/>
  </r>
  <r>
    <n v="10418"/>
    <s v="PlayStation"/>
    <x v="1"/>
    <s v="Entertainment"/>
    <n v="7"/>
    <n v="309"/>
    <n v="10"/>
    <s v="No"/>
    <n v="49"/>
    <n v="65"/>
    <n v="7"/>
    <n v="44"/>
    <n v="35"/>
    <n v="60"/>
  </r>
  <r>
    <n v="10419"/>
    <s v="PC"/>
    <x v="3"/>
    <s v="Stress Relief"/>
    <n v="10"/>
    <n v="625"/>
    <n v="5"/>
    <s v="No"/>
    <n v="67"/>
    <n v="87"/>
    <n v="53"/>
    <n v="90"/>
    <n v="92"/>
    <n v="19"/>
  </r>
  <r>
    <n v="10420"/>
    <s v="Cell Phone"/>
    <x v="3"/>
    <s v="Habit"/>
    <n v="5"/>
    <n v="440"/>
    <n v="9"/>
    <s v="No"/>
    <n v="30"/>
    <n v="28"/>
    <n v="36"/>
    <n v="4"/>
    <n v="49"/>
    <n v="14"/>
  </r>
  <r>
    <n v="10421"/>
    <s v="Nintendo"/>
    <x v="1"/>
    <s v="Habit"/>
    <n v="9"/>
    <n v="582"/>
    <n v="10"/>
    <s v="No"/>
    <n v="53"/>
    <n v="57"/>
    <n v="89"/>
    <n v="39"/>
    <n v="55"/>
    <n v="82"/>
  </r>
  <r>
    <n v="10422"/>
    <s v="PC"/>
    <x v="9"/>
    <s v="Habit"/>
    <n v="4"/>
    <n v="824"/>
    <n v="10"/>
    <s v="Yes"/>
    <n v="86"/>
    <n v="67"/>
    <n v="61"/>
    <n v="7"/>
    <n v="45"/>
    <n v="43"/>
  </r>
  <r>
    <n v="10423"/>
    <s v="Cell Phone"/>
    <x v="8"/>
    <s v="Competition"/>
    <n v="2"/>
    <n v="219"/>
    <n v="8"/>
    <s v="No"/>
    <n v="73"/>
    <n v="59"/>
    <n v="29"/>
    <n v="28"/>
    <n v="1"/>
    <n v="12"/>
  </r>
  <r>
    <n v="10424"/>
    <s v="PlayStation"/>
    <x v="6"/>
    <s v="Escapism"/>
    <n v="5"/>
    <n v="844"/>
    <n v="6"/>
    <s v="No"/>
    <n v="53"/>
    <n v="30"/>
    <n v="56"/>
    <n v="13"/>
    <n v="84"/>
    <n v="19"/>
  </r>
  <r>
    <n v="10425"/>
    <s v="Tablet"/>
    <x v="6"/>
    <s v="Social Interaction"/>
    <n v="9"/>
    <n v="704"/>
    <n v="5"/>
    <s v="Yes"/>
    <n v="73"/>
    <n v="90"/>
    <n v="25"/>
    <n v="46"/>
    <n v="4"/>
    <n v="21"/>
  </r>
  <r>
    <n v="10426"/>
    <s v="Xbox"/>
    <x v="2"/>
    <s v="Relaxation"/>
    <n v="7"/>
    <n v="374"/>
    <n v="4"/>
    <s v="Yes"/>
    <n v="48"/>
    <n v="49"/>
    <n v="86"/>
    <n v="40"/>
    <n v="87"/>
    <n v="96"/>
  </r>
  <r>
    <n v="10427"/>
    <s v="Nintendo"/>
    <x v="2"/>
    <s v="Escapism"/>
    <n v="4"/>
    <n v="106"/>
    <n v="4"/>
    <s v="Yes"/>
    <n v="56"/>
    <n v="59"/>
    <n v="45"/>
    <n v="27"/>
    <n v="45"/>
    <n v="34"/>
  </r>
  <r>
    <n v="10428"/>
    <s v="PC"/>
    <x v="5"/>
    <s v="Competition"/>
    <n v="8"/>
    <n v="470"/>
    <n v="9"/>
    <s v="Yes"/>
    <n v="47"/>
    <n v="30"/>
    <n v="45"/>
    <n v="76"/>
    <n v="35"/>
    <n v="1"/>
  </r>
  <r>
    <n v="10429"/>
    <s v="Nintendo"/>
    <x v="7"/>
    <s v="Habit"/>
    <n v="6"/>
    <n v="68"/>
    <n v="7"/>
    <s v="No"/>
    <n v="74"/>
    <n v="68"/>
    <n v="81"/>
    <n v="21"/>
    <n v="53"/>
    <n v="37"/>
  </r>
  <r>
    <n v="10430"/>
    <s v="Cell Phone"/>
    <x v="9"/>
    <s v="Challenge"/>
    <n v="3"/>
    <n v="247"/>
    <n v="5"/>
    <s v="Yes"/>
    <n v="62"/>
    <n v="59"/>
    <n v="2"/>
    <n v="42"/>
    <n v="86"/>
    <n v="62"/>
  </r>
  <r>
    <n v="10431"/>
    <s v="Xbox"/>
    <x v="9"/>
    <s v="Social Interaction"/>
    <n v="1"/>
    <n v="940"/>
    <n v="5"/>
    <s v="Yes"/>
    <n v="86"/>
    <n v="19"/>
    <n v="96"/>
    <n v="57"/>
    <n v="24"/>
    <n v="59"/>
  </r>
  <r>
    <n v="10432"/>
    <s v="Cell Phone"/>
    <x v="4"/>
    <s v="Challenge"/>
    <n v="11"/>
    <n v="916"/>
    <n v="6"/>
    <s v="Yes"/>
    <n v="94"/>
    <n v="52"/>
    <n v="67"/>
    <n v="56"/>
    <n v="62"/>
    <n v="30"/>
  </r>
  <r>
    <n v="10433"/>
    <s v="Cell Phone"/>
    <x v="5"/>
    <s v="Relaxation"/>
    <n v="8"/>
    <n v="619"/>
    <n v="5"/>
    <s v="No"/>
    <n v="17"/>
    <n v="76"/>
    <n v="18"/>
    <n v="31"/>
    <n v="86"/>
    <n v="70"/>
  </r>
  <r>
    <n v="10434"/>
    <s v="Xbox"/>
    <x v="8"/>
    <s v="Loneliness"/>
    <n v="10"/>
    <n v="973"/>
    <n v="9"/>
    <s v="Yes"/>
    <n v="95"/>
    <n v="23"/>
    <n v="49"/>
    <n v="73"/>
    <n v="54"/>
    <n v="16"/>
  </r>
  <r>
    <n v="10435"/>
    <s v="PC"/>
    <x v="7"/>
    <s v="Social Interaction"/>
    <n v="4"/>
    <n v="195"/>
    <n v="8"/>
    <s v="No"/>
    <n v="32"/>
    <n v="50"/>
    <n v="27"/>
    <n v="32"/>
    <n v="28"/>
    <n v="40"/>
  </r>
  <r>
    <n v="10436"/>
    <s v="PlayStation"/>
    <x v="0"/>
    <s v="Challenge"/>
    <n v="8"/>
    <n v="353"/>
    <n v="4"/>
    <s v="No"/>
    <n v="57"/>
    <n v="93"/>
    <n v="80"/>
    <n v="87"/>
    <n v="41"/>
    <n v="43"/>
  </r>
  <r>
    <n v="10437"/>
    <s v="Xbox"/>
    <x v="3"/>
    <s v="Entertainment"/>
    <n v="11"/>
    <n v="353"/>
    <n v="11"/>
    <s v="Yes"/>
    <n v="65"/>
    <n v="81"/>
    <n v="7"/>
    <n v="14"/>
    <n v="2"/>
    <n v="96"/>
  </r>
  <r>
    <n v="10438"/>
    <s v="PlayStation"/>
    <x v="8"/>
    <s v="Social Interaction"/>
    <n v="11"/>
    <n v="784"/>
    <n v="6"/>
    <s v="No"/>
    <n v="60"/>
    <n v="82"/>
    <n v="77"/>
    <n v="61"/>
    <n v="29"/>
    <n v="35"/>
  </r>
  <r>
    <n v="10439"/>
    <s v="Cell Phone"/>
    <x v="4"/>
    <s v="Challenge"/>
    <n v="2"/>
    <n v="679"/>
    <n v="6"/>
    <s v="No"/>
    <n v="9"/>
    <n v="46"/>
    <n v="29"/>
    <n v="55"/>
    <n v="70"/>
    <n v="11"/>
  </r>
  <r>
    <n v="10440"/>
    <s v="PC"/>
    <x v="8"/>
    <s v="Stress Relief"/>
    <n v="11"/>
    <n v="225"/>
    <n v="11"/>
    <s v="Yes"/>
    <n v="48"/>
    <n v="19"/>
    <n v="43"/>
    <n v="11"/>
    <n v="40"/>
    <n v="65"/>
  </r>
  <r>
    <n v="10441"/>
    <s v="PlayStation"/>
    <x v="4"/>
    <s v="Stress Relief"/>
    <n v="7"/>
    <n v="630"/>
    <n v="8"/>
    <s v="Yes"/>
    <n v="30"/>
    <n v="1"/>
    <n v="22"/>
    <n v="24"/>
    <n v="14"/>
    <n v="68"/>
  </r>
  <r>
    <n v="10442"/>
    <s v="PC"/>
    <x v="1"/>
    <s v="Escapism"/>
    <n v="5"/>
    <n v="632"/>
    <n v="4"/>
    <s v="Yes"/>
    <n v="84"/>
    <n v="41"/>
    <n v="43"/>
    <n v="85"/>
    <n v="39"/>
    <n v="52"/>
  </r>
  <r>
    <n v="10443"/>
    <s v="PlayStation"/>
    <x v="4"/>
    <s v="Challenge"/>
    <n v="4"/>
    <n v="559"/>
    <n v="10"/>
    <s v="No"/>
    <n v="2"/>
    <n v="39"/>
    <n v="38"/>
    <n v="15"/>
    <n v="97"/>
    <n v="63"/>
  </r>
  <r>
    <n v="10444"/>
    <s v="Tablet"/>
    <x v="8"/>
    <s v="Habit"/>
    <n v="1"/>
    <n v="179"/>
    <n v="5"/>
    <s v="No"/>
    <n v="82"/>
    <n v="1"/>
    <n v="46"/>
    <n v="52"/>
    <n v="3"/>
    <n v="64"/>
  </r>
  <r>
    <n v="10445"/>
    <s v="PC"/>
    <x v="4"/>
    <s v="Competition"/>
    <n v="3"/>
    <n v="817"/>
    <n v="4"/>
    <s v="No"/>
    <n v="94"/>
    <n v="69"/>
    <n v="13"/>
    <n v="67"/>
    <n v="62"/>
    <n v="3"/>
  </r>
  <r>
    <n v="10446"/>
    <s v="Xbox"/>
    <x v="8"/>
    <s v="Stress Relief"/>
    <n v="11"/>
    <n v="142"/>
    <n v="11"/>
    <s v="No"/>
    <n v="7"/>
    <n v="31"/>
    <n v="85"/>
    <n v="71"/>
    <n v="53"/>
    <n v="18"/>
  </r>
  <r>
    <n v="10447"/>
    <s v="Nintendo"/>
    <x v="9"/>
    <s v="Habit"/>
    <n v="8"/>
    <n v="69"/>
    <n v="8"/>
    <s v="Yes"/>
    <n v="21"/>
    <n v="4"/>
    <n v="47"/>
    <n v="95"/>
    <n v="38"/>
    <n v="78"/>
  </r>
  <r>
    <n v="10448"/>
    <s v="Nintendo"/>
    <x v="9"/>
    <s v="Challenge"/>
    <n v="2"/>
    <n v="595"/>
    <n v="7"/>
    <s v="No"/>
    <n v="44"/>
    <n v="48"/>
    <n v="41"/>
    <n v="61"/>
    <n v="78"/>
    <n v="13"/>
  </r>
  <r>
    <n v="10449"/>
    <s v="PC"/>
    <x v="6"/>
    <s v="Relaxation"/>
    <n v="8"/>
    <n v="470"/>
    <n v="10"/>
    <s v="No"/>
    <n v="57"/>
    <n v="51"/>
    <n v="24"/>
    <n v="89"/>
    <n v="60"/>
    <n v="11"/>
  </r>
  <r>
    <n v="10450"/>
    <s v="Nintendo"/>
    <x v="4"/>
    <s v="Social Interaction"/>
    <n v="3"/>
    <n v="475"/>
    <n v="4"/>
    <s v="Yes"/>
    <n v="14"/>
    <n v="94"/>
    <n v="2"/>
    <n v="66"/>
    <n v="11"/>
    <n v="70"/>
  </r>
  <r>
    <n v="10451"/>
    <s v="PC"/>
    <x v="6"/>
    <s v="Escapism"/>
    <n v="2"/>
    <n v="600"/>
    <n v="10"/>
    <s v="Yes"/>
    <n v="13"/>
    <n v="21"/>
    <n v="14"/>
    <n v="36"/>
    <n v="94"/>
    <n v="31"/>
  </r>
  <r>
    <n v="10452"/>
    <s v="Nintendo"/>
    <x v="2"/>
    <s v="Competition"/>
    <n v="8"/>
    <n v="387"/>
    <n v="10"/>
    <s v="Yes"/>
    <n v="7"/>
    <n v="15"/>
    <n v="3"/>
    <n v="99"/>
    <n v="40"/>
    <n v="43"/>
  </r>
  <r>
    <n v="10453"/>
    <s v="Nintendo"/>
    <x v="2"/>
    <s v="Challenge"/>
    <n v="8"/>
    <n v="176"/>
    <n v="8"/>
    <s v="Yes"/>
    <n v="15"/>
    <n v="14"/>
    <n v="20"/>
    <n v="28"/>
    <n v="77"/>
    <n v="5"/>
  </r>
  <r>
    <n v="10454"/>
    <s v="Xbox"/>
    <x v="2"/>
    <s v="Escapism"/>
    <n v="1"/>
    <n v="396"/>
    <n v="9"/>
    <s v="No"/>
    <n v="26"/>
    <n v="53"/>
    <n v="46"/>
    <n v="34"/>
    <n v="25"/>
    <n v="28"/>
  </r>
  <r>
    <n v="10455"/>
    <s v="Nintendo"/>
    <x v="9"/>
    <s v="Challenge"/>
    <n v="6"/>
    <n v="184"/>
    <n v="10"/>
    <s v="Yes"/>
    <n v="97"/>
    <n v="62"/>
    <n v="90"/>
    <n v="73"/>
    <n v="72"/>
    <n v="55"/>
  </r>
  <r>
    <n v="10456"/>
    <s v="Xbox"/>
    <x v="0"/>
    <s v="Habit"/>
    <n v="10"/>
    <n v="701"/>
    <n v="9"/>
    <s v="Yes"/>
    <n v="33"/>
    <n v="66"/>
    <n v="74"/>
    <n v="21"/>
    <n v="27"/>
    <n v="2"/>
  </r>
  <r>
    <n v="10457"/>
    <s v="Cell Phone"/>
    <x v="9"/>
    <s v="Competition"/>
    <n v="2"/>
    <n v="480"/>
    <n v="8"/>
    <s v="No"/>
    <n v="99"/>
    <n v="92"/>
    <n v="91"/>
    <n v="63"/>
    <n v="84"/>
    <n v="47"/>
  </r>
  <r>
    <n v="10458"/>
    <s v="Tablet"/>
    <x v="9"/>
    <s v="Competition"/>
    <n v="2"/>
    <n v="831"/>
    <n v="5"/>
    <s v="Yes"/>
    <n v="29"/>
    <n v="83"/>
    <n v="7"/>
    <n v="50"/>
    <n v="20"/>
    <n v="87"/>
  </r>
  <r>
    <n v="10459"/>
    <s v="Xbox"/>
    <x v="9"/>
    <s v="Entertainment"/>
    <n v="10"/>
    <n v="813"/>
    <n v="8"/>
    <s v="Yes"/>
    <n v="64"/>
    <n v="99"/>
    <n v="54"/>
    <n v="45"/>
    <n v="3"/>
    <n v="76"/>
  </r>
  <r>
    <n v="10460"/>
    <s v="Xbox"/>
    <x v="2"/>
    <s v="Relaxation"/>
    <n v="1"/>
    <n v="249"/>
    <n v="10"/>
    <s v="No"/>
    <n v="64"/>
    <n v="17"/>
    <n v="92"/>
    <n v="93"/>
    <n v="80"/>
    <n v="16"/>
  </r>
  <r>
    <n v="10461"/>
    <s v="Nintendo"/>
    <x v="4"/>
    <s v="Boredom"/>
    <n v="2"/>
    <n v="283"/>
    <n v="4"/>
    <s v="No"/>
    <n v="87"/>
    <n v="71"/>
    <n v="74"/>
    <n v="58"/>
    <n v="69"/>
    <n v="26"/>
  </r>
  <r>
    <n v="10462"/>
    <s v="PC"/>
    <x v="5"/>
    <s v="Loneliness"/>
    <n v="11"/>
    <n v="933"/>
    <n v="4"/>
    <s v="No"/>
    <n v="24"/>
    <n v="70"/>
    <n v="17"/>
    <n v="45"/>
    <n v="25"/>
    <n v="75"/>
  </r>
  <r>
    <n v="10463"/>
    <s v="Nintendo"/>
    <x v="7"/>
    <s v="Loneliness"/>
    <n v="9"/>
    <n v="517"/>
    <n v="6"/>
    <s v="Yes"/>
    <n v="36"/>
    <n v="59"/>
    <n v="74"/>
    <n v="82"/>
    <n v="16"/>
    <n v="1"/>
  </r>
  <r>
    <n v="10464"/>
    <s v="Tablet"/>
    <x v="9"/>
    <s v="Escapism"/>
    <n v="7"/>
    <n v="831"/>
    <n v="5"/>
    <s v="No"/>
    <n v="99"/>
    <n v="4"/>
    <n v="72"/>
    <n v="16"/>
    <n v="51"/>
    <n v="24"/>
  </r>
  <r>
    <n v="10465"/>
    <s v="Cell Phone"/>
    <x v="9"/>
    <s v="Social Interaction"/>
    <n v="5"/>
    <n v="359"/>
    <n v="7"/>
    <s v="Yes"/>
    <n v="78"/>
    <n v="94"/>
    <n v="52"/>
    <n v="85"/>
    <n v="22"/>
    <n v="48"/>
  </r>
  <r>
    <n v="10466"/>
    <s v="Nintendo"/>
    <x v="4"/>
    <s v="Loneliness"/>
    <n v="1"/>
    <n v="754"/>
    <n v="10"/>
    <s v="No"/>
    <n v="56"/>
    <n v="17"/>
    <n v="71"/>
    <n v="89"/>
    <n v="15"/>
    <n v="61"/>
  </r>
  <r>
    <n v="10467"/>
    <s v="Cell Phone"/>
    <x v="2"/>
    <s v="Boredom"/>
    <n v="8"/>
    <n v="837"/>
    <n v="5"/>
    <s v="Yes"/>
    <n v="93"/>
    <n v="60"/>
    <n v="8"/>
    <n v="50"/>
    <n v="82"/>
    <n v="89"/>
  </r>
  <r>
    <n v="10468"/>
    <s v="Nintendo"/>
    <x v="9"/>
    <s v="Habit"/>
    <n v="7"/>
    <n v="84"/>
    <n v="7"/>
    <s v="No"/>
    <n v="94"/>
    <n v="61"/>
    <n v="9"/>
    <n v="12"/>
    <n v="77"/>
    <n v="49"/>
  </r>
  <r>
    <n v="10469"/>
    <s v="Tablet"/>
    <x v="4"/>
    <s v="Competition"/>
    <n v="8"/>
    <n v="784"/>
    <n v="11"/>
    <s v="No"/>
    <n v="8"/>
    <n v="70"/>
    <n v="14"/>
    <n v="31"/>
    <n v="4"/>
    <n v="27"/>
  </r>
  <r>
    <n v="10470"/>
    <s v="Tablet"/>
    <x v="1"/>
    <s v="Competition"/>
    <n v="9"/>
    <n v="325"/>
    <n v="4"/>
    <s v="No"/>
    <n v="65"/>
    <n v="16"/>
    <n v="89"/>
    <n v="27"/>
    <n v="91"/>
    <n v="64"/>
  </r>
  <r>
    <n v="10471"/>
    <s v="PlayStation"/>
    <x v="0"/>
    <s v="Relaxation"/>
    <n v="9"/>
    <n v="706"/>
    <n v="8"/>
    <s v="Yes"/>
    <n v="15"/>
    <n v="97"/>
    <n v="41"/>
    <n v="76"/>
    <n v="66"/>
    <n v="82"/>
  </r>
  <r>
    <n v="10472"/>
    <s v="Cell Phone"/>
    <x v="1"/>
    <s v="Social Interaction"/>
    <n v="7"/>
    <n v="700"/>
    <n v="4"/>
    <s v="Yes"/>
    <n v="85"/>
    <n v="28"/>
    <n v="28"/>
    <n v="30"/>
    <n v="69"/>
    <n v="10"/>
  </r>
  <r>
    <n v="10473"/>
    <s v="Xbox"/>
    <x v="5"/>
    <s v="Challenge"/>
    <n v="4"/>
    <n v="92"/>
    <n v="5"/>
    <s v="No"/>
    <n v="74"/>
    <n v="25"/>
    <n v="24"/>
    <n v="89"/>
    <n v="86"/>
    <n v="97"/>
  </r>
  <r>
    <n v="10474"/>
    <s v="PlayStation"/>
    <x v="4"/>
    <s v="Stress Relief"/>
    <n v="2"/>
    <n v="417"/>
    <n v="7"/>
    <s v="Yes"/>
    <n v="77"/>
    <n v="28"/>
    <n v="35"/>
    <n v="54"/>
    <n v="43"/>
    <n v="47"/>
  </r>
  <r>
    <n v="10475"/>
    <s v="Xbox"/>
    <x v="7"/>
    <s v="Entertainment"/>
    <n v="9"/>
    <n v="30"/>
    <n v="6"/>
    <s v="No"/>
    <n v="17"/>
    <n v="10"/>
    <n v="73"/>
    <n v="81"/>
    <n v="6"/>
    <n v="75"/>
  </r>
  <r>
    <n v="10476"/>
    <s v="Cell Phone"/>
    <x v="7"/>
    <s v="Escapism"/>
    <n v="3"/>
    <n v="992"/>
    <n v="6"/>
    <s v="No"/>
    <n v="90"/>
    <n v="18"/>
    <n v="63"/>
    <n v="75"/>
    <n v="84"/>
    <n v="79"/>
  </r>
  <r>
    <n v="10477"/>
    <s v="Tablet"/>
    <x v="0"/>
    <s v="Habit"/>
    <n v="2"/>
    <n v="593"/>
    <n v="11"/>
    <s v="Yes"/>
    <n v="82"/>
    <n v="76"/>
    <n v="10"/>
    <n v="59"/>
    <n v="13"/>
    <n v="99"/>
  </r>
  <r>
    <n v="10478"/>
    <s v="PlayStation"/>
    <x v="5"/>
    <s v="Boredom"/>
    <n v="2"/>
    <n v="313"/>
    <n v="5"/>
    <s v="No"/>
    <n v="20"/>
    <n v="55"/>
    <n v="27"/>
    <n v="58"/>
    <n v="25"/>
    <n v="46"/>
  </r>
  <r>
    <n v="10479"/>
    <s v="PlayStation"/>
    <x v="4"/>
    <s v="Challenge"/>
    <n v="6"/>
    <n v="223"/>
    <n v="9"/>
    <s v="Yes"/>
    <n v="66"/>
    <n v="82"/>
    <n v="45"/>
    <n v="5"/>
    <n v="80"/>
    <n v="55"/>
  </r>
  <r>
    <n v="10480"/>
    <s v="Xbox"/>
    <x v="6"/>
    <s v="Boredom"/>
    <n v="11"/>
    <n v="704"/>
    <n v="4"/>
    <s v="No"/>
    <n v="52"/>
    <n v="65"/>
    <n v="24"/>
    <n v="89"/>
    <n v="72"/>
    <n v="46"/>
  </r>
  <r>
    <n v="10481"/>
    <s v="PlayStation"/>
    <x v="5"/>
    <s v="Boredom"/>
    <n v="3"/>
    <n v="735"/>
    <n v="5"/>
    <s v="No"/>
    <n v="92"/>
    <n v="56"/>
    <n v="70"/>
    <n v="49"/>
    <n v="7"/>
    <n v="65"/>
  </r>
  <r>
    <n v="10482"/>
    <s v="Cell Phone"/>
    <x v="0"/>
    <s v="Competition"/>
    <n v="10"/>
    <n v="946"/>
    <n v="8"/>
    <s v="Yes"/>
    <n v="40"/>
    <n v="73"/>
    <n v="85"/>
    <n v="47"/>
    <n v="91"/>
    <n v="15"/>
  </r>
  <r>
    <n v="10483"/>
    <s v="PC"/>
    <x v="5"/>
    <s v="Habit"/>
    <n v="11"/>
    <n v="366"/>
    <n v="4"/>
    <s v="No"/>
    <n v="37"/>
    <n v="40"/>
    <n v="80"/>
    <n v="96"/>
    <n v="83"/>
    <n v="22"/>
  </r>
  <r>
    <n v="10484"/>
    <s v="PC"/>
    <x v="8"/>
    <s v="Loneliness"/>
    <n v="1"/>
    <n v="975"/>
    <n v="5"/>
    <s v="No"/>
    <n v="24"/>
    <n v="35"/>
    <n v="96"/>
    <n v="10"/>
    <n v="39"/>
    <n v="44"/>
  </r>
  <r>
    <n v="10485"/>
    <s v="PC"/>
    <x v="3"/>
    <s v="Challenge"/>
    <n v="1"/>
    <n v="751"/>
    <n v="7"/>
    <s v="Yes"/>
    <n v="46"/>
    <n v="99"/>
    <n v="20"/>
    <n v="72"/>
    <n v="2"/>
    <n v="46"/>
  </r>
  <r>
    <n v="10486"/>
    <s v="Cell Phone"/>
    <x v="9"/>
    <s v="Habit"/>
    <n v="3"/>
    <n v="590"/>
    <n v="11"/>
    <s v="No"/>
    <n v="25"/>
    <n v="52"/>
    <n v="68"/>
    <n v="40"/>
    <n v="60"/>
    <n v="69"/>
  </r>
  <r>
    <n v="10487"/>
    <s v="PlayStation"/>
    <x v="2"/>
    <s v="Challenge"/>
    <n v="7"/>
    <n v="92"/>
    <n v="6"/>
    <s v="No"/>
    <n v="71"/>
    <n v="43"/>
    <n v="81"/>
    <n v="73"/>
    <n v="26"/>
    <n v="9"/>
  </r>
  <r>
    <n v="10488"/>
    <s v="Tablet"/>
    <x v="7"/>
    <s v="Escapism"/>
    <n v="6"/>
    <n v="215"/>
    <n v="5"/>
    <s v="Yes"/>
    <n v="78"/>
    <n v="7"/>
    <n v="72"/>
    <n v="15"/>
    <n v="23"/>
    <n v="98"/>
  </r>
  <r>
    <n v="10489"/>
    <s v="Nintendo"/>
    <x v="9"/>
    <s v="Boredom"/>
    <n v="8"/>
    <n v="452"/>
    <n v="5"/>
    <s v="Yes"/>
    <n v="85"/>
    <n v="50"/>
    <n v="15"/>
    <n v="54"/>
    <n v="6"/>
    <n v="11"/>
  </r>
  <r>
    <n v="10490"/>
    <s v="Xbox"/>
    <x v="8"/>
    <s v="Escapism"/>
    <n v="2"/>
    <n v="290"/>
    <n v="9"/>
    <s v="No"/>
    <n v="19"/>
    <n v="85"/>
    <n v="7"/>
    <n v="99"/>
    <n v="61"/>
    <n v="28"/>
  </r>
  <r>
    <n v="10491"/>
    <s v="PC"/>
    <x v="2"/>
    <s v="Stress Relief"/>
    <n v="11"/>
    <n v="835"/>
    <n v="11"/>
    <s v="Yes"/>
    <n v="98"/>
    <n v="54"/>
    <n v="5"/>
    <n v="76"/>
    <n v="7"/>
    <n v="35"/>
  </r>
  <r>
    <n v="10492"/>
    <s v="Nintendo"/>
    <x v="4"/>
    <s v="Habit"/>
    <n v="8"/>
    <n v="984"/>
    <n v="11"/>
    <s v="Yes"/>
    <n v="3"/>
    <n v="5"/>
    <n v="17"/>
    <n v="45"/>
    <n v="97"/>
    <n v="81"/>
  </r>
  <r>
    <n v="10493"/>
    <s v="PC"/>
    <x v="7"/>
    <s v="Entertainment"/>
    <n v="4"/>
    <n v="730"/>
    <n v="4"/>
    <s v="Yes"/>
    <n v="1"/>
    <n v="84"/>
    <n v="42"/>
    <n v="94"/>
    <n v="39"/>
    <n v="16"/>
  </r>
  <r>
    <n v="10494"/>
    <s v="PlayStation"/>
    <x v="4"/>
    <s v="Social Interaction"/>
    <n v="5"/>
    <n v="429"/>
    <n v="8"/>
    <s v="Yes"/>
    <n v="50"/>
    <n v="13"/>
    <n v="61"/>
    <n v="20"/>
    <n v="95"/>
    <n v="96"/>
  </r>
  <r>
    <n v="10495"/>
    <s v="PlayStation"/>
    <x v="6"/>
    <s v="Social Interaction"/>
    <n v="5"/>
    <n v="298"/>
    <n v="9"/>
    <s v="No"/>
    <n v="50"/>
    <n v="90"/>
    <n v="41"/>
    <n v="21"/>
    <n v="69"/>
    <n v="12"/>
  </r>
  <r>
    <n v="10496"/>
    <s v="Cell Phone"/>
    <x v="2"/>
    <s v="Habit"/>
    <n v="5"/>
    <n v="716"/>
    <n v="9"/>
    <s v="No"/>
    <n v="98"/>
    <n v="88"/>
    <n v="35"/>
    <n v="17"/>
    <n v="13"/>
    <n v="17"/>
  </r>
  <r>
    <n v="10497"/>
    <s v="Nintendo"/>
    <x v="1"/>
    <s v="Boredom"/>
    <n v="10"/>
    <n v="905"/>
    <n v="9"/>
    <s v="Yes"/>
    <n v="61"/>
    <n v="71"/>
    <n v="68"/>
    <n v="82"/>
    <n v="43"/>
    <n v="63"/>
  </r>
  <r>
    <n v="10498"/>
    <s v="PC"/>
    <x v="8"/>
    <s v="Stress Relief"/>
    <n v="3"/>
    <n v="294"/>
    <n v="4"/>
    <s v="No"/>
    <n v="64"/>
    <n v="17"/>
    <n v="34"/>
    <n v="80"/>
    <n v="26"/>
    <n v="76"/>
  </r>
  <r>
    <n v="10499"/>
    <s v="Tablet"/>
    <x v="9"/>
    <s v="Loneliness"/>
    <n v="10"/>
    <n v="831"/>
    <n v="6"/>
    <s v="Yes"/>
    <n v="15"/>
    <n v="67"/>
    <n v="94"/>
    <n v="65"/>
    <n v="27"/>
    <n v="13"/>
  </r>
  <r>
    <n v="10500"/>
    <s v="Nintendo"/>
    <x v="8"/>
    <s v="Relaxation"/>
    <n v="9"/>
    <n v="978"/>
    <n v="7"/>
    <s v="No"/>
    <n v="61"/>
    <n v="87"/>
    <n v="27"/>
    <n v="6"/>
    <n v="31"/>
    <n v="8"/>
  </r>
  <r>
    <n v="10501"/>
    <s v="Nintendo"/>
    <x v="5"/>
    <s v="Escapism"/>
    <n v="8"/>
    <n v="623"/>
    <n v="7"/>
    <s v="No"/>
    <n v="52"/>
    <n v="8"/>
    <n v="20"/>
    <n v="51"/>
    <n v="62"/>
    <n v="1"/>
  </r>
  <r>
    <n v="10502"/>
    <s v="PC"/>
    <x v="3"/>
    <s v="Loneliness"/>
    <n v="7"/>
    <n v="659"/>
    <n v="4"/>
    <s v="Yes"/>
    <n v="62"/>
    <n v="5"/>
    <n v="97"/>
    <n v="24"/>
    <n v="33"/>
    <n v="30"/>
  </r>
  <r>
    <n v="10503"/>
    <s v="Nintendo"/>
    <x v="1"/>
    <s v="Entertainment"/>
    <n v="11"/>
    <n v="788"/>
    <n v="11"/>
    <s v="Yes"/>
    <n v="84"/>
    <n v="47"/>
    <n v="65"/>
    <n v="29"/>
    <n v="60"/>
    <n v="94"/>
  </r>
  <r>
    <n v="10504"/>
    <s v="Xbox"/>
    <x v="4"/>
    <s v="Social Interaction"/>
    <n v="6"/>
    <n v="384"/>
    <n v="4"/>
    <s v="Yes"/>
    <n v="32"/>
    <n v="80"/>
    <n v="73"/>
    <n v="81"/>
    <n v="26"/>
    <n v="98"/>
  </r>
  <r>
    <n v="10505"/>
    <s v="Cell Phone"/>
    <x v="8"/>
    <s v="Boredom"/>
    <n v="1"/>
    <n v="220"/>
    <n v="4"/>
    <s v="Yes"/>
    <n v="40"/>
    <n v="15"/>
    <n v="25"/>
    <n v="88"/>
    <n v="56"/>
    <n v="35"/>
  </r>
  <r>
    <n v="10506"/>
    <s v="Xbox"/>
    <x v="1"/>
    <s v="Escapism"/>
    <n v="11"/>
    <n v="433"/>
    <n v="11"/>
    <s v="No"/>
    <n v="16"/>
    <n v="12"/>
    <n v="40"/>
    <n v="21"/>
    <n v="51"/>
    <n v="84"/>
  </r>
  <r>
    <n v="10507"/>
    <s v="Xbox"/>
    <x v="2"/>
    <s v="Challenge"/>
    <n v="10"/>
    <n v="496"/>
    <n v="7"/>
    <s v="Yes"/>
    <n v="66"/>
    <n v="82"/>
    <n v="50"/>
    <n v="96"/>
    <n v="43"/>
    <n v="35"/>
  </r>
  <r>
    <n v="10508"/>
    <s v="PC"/>
    <x v="9"/>
    <s v="Relaxation"/>
    <n v="11"/>
    <n v="446"/>
    <n v="11"/>
    <s v="Yes"/>
    <n v="31"/>
    <n v="41"/>
    <n v="61"/>
    <n v="39"/>
    <n v="29"/>
    <n v="92"/>
  </r>
  <r>
    <n v="10509"/>
    <s v="PlayStation"/>
    <x v="7"/>
    <s v="Relaxation"/>
    <n v="6"/>
    <n v="195"/>
    <n v="5"/>
    <s v="No"/>
    <n v="67"/>
    <n v="24"/>
    <n v="22"/>
    <n v="68"/>
    <n v="89"/>
    <n v="13"/>
  </r>
  <r>
    <n v="10511"/>
    <s v="Xbox"/>
    <x v="8"/>
    <s v="Escapism"/>
    <n v="8"/>
    <n v="743"/>
    <n v="9"/>
    <s v="No"/>
    <n v="4"/>
    <n v="73"/>
    <n v="41"/>
    <n v="10"/>
    <n v="45"/>
    <n v="58"/>
  </r>
  <r>
    <n v="10512"/>
    <s v="Nintendo"/>
    <x v="2"/>
    <s v="Challenge"/>
    <n v="8"/>
    <n v="102"/>
    <n v="9"/>
    <s v="No"/>
    <n v="61"/>
    <n v="38"/>
    <n v="40"/>
    <n v="54"/>
    <n v="73"/>
    <n v="97"/>
  </r>
  <r>
    <n v="10513"/>
    <s v="Tablet"/>
    <x v="2"/>
    <s v="Entertainment"/>
    <n v="7"/>
    <n v="968"/>
    <n v="4"/>
    <s v="No"/>
    <n v="20"/>
    <n v="78"/>
    <n v="32"/>
    <n v="85"/>
    <n v="65"/>
    <n v="56"/>
  </r>
  <r>
    <n v="10514"/>
    <s v="Xbox"/>
    <x v="1"/>
    <s v="Boredom"/>
    <n v="3"/>
    <n v="726"/>
    <n v="4"/>
    <s v="No"/>
    <n v="61"/>
    <n v="65"/>
    <n v="38"/>
    <n v="26"/>
    <n v="54"/>
    <n v="44"/>
  </r>
  <r>
    <n v="10515"/>
    <s v="Cell Phone"/>
    <x v="1"/>
    <s v="Competition"/>
    <n v="1"/>
    <n v="58"/>
    <n v="4"/>
    <s v="Yes"/>
    <n v="66"/>
    <n v="44"/>
    <n v="90"/>
    <n v="41"/>
    <n v="43"/>
    <n v="95"/>
  </r>
  <r>
    <n v="10516"/>
    <s v="PlayStation"/>
    <x v="8"/>
    <s v="Habit"/>
    <n v="3"/>
    <n v="251"/>
    <n v="11"/>
    <s v="Yes"/>
    <n v="35"/>
    <n v="70"/>
    <n v="23"/>
    <n v="92"/>
    <n v="54"/>
    <n v="58"/>
  </r>
  <r>
    <n v="10517"/>
    <s v="Tablet"/>
    <x v="1"/>
    <s v="Relaxation"/>
    <n v="9"/>
    <n v="907"/>
    <n v="7"/>
    <s v="No"/>
    <n v="21"/>
    <n v="2"/>
    <n v="51"/>
    <n v="12"/>
    <n v="50"/>
    <n v="49"/>
  </r>
  <r>
    <n v="10518"/>
    <s v="Nintendo"/>
    <x v="5"/>
    <s v="Boredom"/>
    <n v="11"/>
    <n v="200"/>
    <n v="4"/>
    <s v="Yes"/>
    <n v="63"/>
    <n v="83"/>
    <n v="59"/>
    <n v="76"/>
    <n v="80"/>
    <n v="14"/>
  </r>
  <r>
    <n v="10519"/>
    <s v="Nintendo"/>
    <x v="7"/>
    <s v="Relaxation"/>
    <n v="7"/>
    <n v="655"/>
    <n v="10"/>
    <s v="Yes"/>
    <n v="67"/>
    <n v="21"/>
    <n v="62"/>
    <n v="67"/>
    <n v="63"/>
    <n v="10"/>
  </r>
  <r>
    <n v="10520"/>
    <s v="Nintendo"/>
    <x v="6"/>
    <s v="Stress Relief"/>
    <n v="4"/>
    <n v="494"/>
    <n v="9"/>
    <s v="Yes"/>
    <n v="86"/>
    <n v="26"/>
    <n v="62"/>
    <n v="80"/>
    <n v="50"/>
    <n v="64"/>
  </r>
  <r>
    <n v="10521"/>
    <s v="PlayStation"/>
    <x v="7"/>
    <s v="Relaxation"/>
    <n v="7"/>
    <n v="605"/>
    <n v="10"/>
    <s v="No"/>
    <n v="98"/>
    <n v="85"/>
    <n v="63"/>
    <n v="41"/>
    <n v="95"/>
    <n v="9"/>
  </r>
  <r>
    <n v="10523"/>
    <s v="PC"/>
    <x v="0"/>
    <s v="Boredom"/>
    <n v="4"/>
    <n v="785"/>
    <n v="10"/>
    <s v="No"/>
    <n v="12"/>
    <n v="78"/>
    <n v="37"/>
    <n v="93"/>
    <n v="49"/>
    <n v="0"/>
  </r>
  <r>
    <n v="10524"/>
    <s v="PlayStation"/>
    <x v="9"/>
    <s v="Social Interaction"/>
    <n v="3"/>
    <n v="666"/>
    <n v="7"/>
    <s v="No"/>
    <n v="43"/>
    <n v="96"/>
    <n v="22"/>
    <n v="87"/>
    <n v="74"/>
    <n v="19"/>
  </r>
  <r>
    <n v="10525"/>
    <s v="PC"/>
    <x v="5"/>
    <s v="Loneliness"/>
    <n v="11"/>
    <n v="782"/>
    <n v="5"/>
    <s v="Yes"/>
    <n v="85"/>
    <n v="44"/>
    <n v="88"/>
    <n v="36"/>
    <n v="97"/>
    <n v="79"/>
  </r>
  <r>
    <n v="10526"/>
    <s v="Cell Phone"/>
    <x v="2"/>
    <s v="Relaxation"/>
    <n v="2"/>
    <n v="236"/>
    <n v="6"/>
    <s v="No"/>
    <n v="58"/>
    <n v="29"/>
    <n v="45"/>
    <n v="79"/>
    <n v="43"/>
    <n v="35"/>
  </r>
  <r>
    <n v="10527"/>
    <s v="Cell Phone"/>
    <x v="2"/>
    <s v="Entertainment"/>
    <n v="3"/>
    <n v="541"/>
    <n v="7"/>
    <s v="No"/>
    <n v="86"/>
    <n v="78"/>
    <n v="4"/>
    <n v="92"/>
    <n v="49"/>
    <n v="90"/>
  </r>
  <r>
    <n v="10528"/>
    <s v="Nintendo"/>
    <x v="8"/>
    <s v="Habit"/>
    <n v="6"/>
    <n v="960"/>
    <n v="8"/>
    <s v="Yes"/>
    <n v="61"/>
    <n v="30"/>
    <n v="66"/>
    <n v="58"/>
    <n v="18"/>
    <n v="25"/>
  </r>
  <r>
    <n v="10529"/>
    <s v="Cell Phone"/>
    <x v="5"/>
    <s v="Escapism"/>
    <n v="7"/>
    <n v="315"/>
    <n v="8"/>
    <s v="No"/>
    <n v="21"/>
    <n v="78"/>
    <n v="59"/>
    <n v="65"/>
    <n v="26"/>
    <n v="79"/>
  </r>
  <r>
    <n v="10530"/>
    <s v="Xbox"/>
    <x v="5"/>
    <s v="Loneliness"/>
    <n v="6"/>
    <n v="584"/>
    <n v="7"/>
    <s v="Yes"/>
    <n v="65"/>
    <n v="22"/>
    <n v="41"/>
    <n v="68"/>
    <n v="49"/>
    <n v="77"/>
  </r>
  <r>
    <n v="10531"/>
    <s v="Cell Phone"/>
    <x v="2"/>
    <s v="Loneliness"/>
    <n v="6"/>
    <n v="631"/>
    <n v="4"/>
    <s v="No"/>
    <n v="69"/>
    <n v="24"/>
    <n v="65"/>
    <n v="29"/>
    <n v="88"/>
    <n v="63"/>
  </r>
  <r>
    <n v="10532"/>
    <s v="Nintendo"/>
    <x v="6"/>
    <s v="Competition"/>
    <n v="6"/>
    <n v="724"/>
    <n v="8"/>
    <s v="Yes"/>
    <n v="30"/>
    <n v="63"/>
    <n v="30"/>
    <n v="83"/>
    <n v="72"/>
    <n v="86"/>
  </r>
  <r>
    <n v="10533"/>
    <s v="Xbox"/>
    <x v="5"/>
    <s v="Loneliness"/>
    <n v="4"/>
    <n v="460"/>
    <n v="5"/>
    <s v="Yes"/>
    <n v="18"/>
    <n v="16"/>
    <n v="37"/>
    <n v="61"/>
    <n v="82"/>
    <n v="15"/>
  </r>
  <r>
    <n v="10534"/>
    <s v="PlayStation"/>
    <x v="2"/>
    <s v="Entertainment"/>
    <n v="8"/>
    <n v="311"/>
    <n v="11"/>
    <s v="No"/>
    <n v="33"/>
    <n v="69"/>
    <n v="99"/>
    <n v="96"/>
    <n v="74"/>
    <n v="64"/>
  </r>
  <r>
    <n v="10535"/>
    <s v="Cell Phone"/>
    <x v="7"/>
    <s v="Social Interaction"/>
    <n v="4"/>
    <n v="315"/>
    <n v="11"/>
    <s v="Yes"/>
    <n v="6"/>
    <n v="39"/>
    <n v="36"/>
    <n v="96"/>
    <n v="7"/>
    <n v="94"/>
  </r>
  <r>
    <n v="10536"/>
    <s v="PC"/>
    <x v="8"/>
    <s v="Social Interaction"/>
    <n v="4"/>
    <n v="565"/>
    <n v="6"/>
    <s v="No"/>
    <n v="85"/>
    <n v="20"/>
    <n v="85"/>
    <n v="49"/>
    <n v="14"/>
    <n v="52"/>
  </r>
  <r>
    <n v="10537"/>
    <s v="Cell Phone"/>
    <x v="5"/>
    <s v="Social Interaction"/>
    <n v="2"/>
    <n v="963"/>
    <n v="11"/>
    <s v="Yes"/>
    <n v="20"/>
    <n v="85"/>
    <n v="85"/>
    <n v="61"/>
    <n v="15"/>
    <n v="12"/>
  </r>
  <r>
    <n v="10538"/>
    <s v="PC"/>
    <x v="9"/>
    <s v="Stress Relief"/>
    <n v="1"/>
    <n v="842"/>
    <n v="10"/>
    <s v="Yes"/>
    <n v="61"/>
    <n v="60"/>
    <n v="84"/>
    <n v="92"/>
    <n v="14"/>
    <n v="29"/>
  </r>
  <r>
    <n v="10539"/>
    <s v="Tablet"/>
    <x v="5"/>
    <s v="Escapism"/>
    <n v="2"/>
    <n v="563"/>
    <n v="7"/>
    <s v="Yes"/>
    <n v="81"/>
    <n v="45"/>
    <n v="38"/>
    <n v="99"/>
    <n v="69"/>
    <n v="13"/>
  </r>
  <r>
    <n v="10540"/>
    <s v="Nintendo"/>
    <x v="9"/>
    <s v="Boredom"/>
    <n v="1"/>
    <n v="231"/>
    <n v="7"/>
    <s v="Yes"/>
    <n v="3"/>
    <n v="10"/>
    <n v="53"/>
    <n v="96"/>
    <n v="84"/>
    <n v="39"/>
  </r>
  <r>
    <n v="10541"/>
    <s v="Xbox"/>
    <x v="9"/>
    <s v="Social Interaction"/>
    <n v="4"/>
    <n v="83"/>
    <n v="8"/>
    <s v="Yes"/>
    <n v="40"/>
    <n v="95"/>
    <n v="56"/>
    <n v="69"/>
    <n v="2"/>
    <n v="75"/>
  </r>
  <r>
    <n v="10542"/>
    <s v="PlayStation"/>
    <x v="0"/>
    <s v="Competition"/>
    <n v="1"/>
    <n v="181"/>
    <n v="11"/>
    <s v="Yes"/>
    <n v="4"/>
    <n v="78"/>
    <n v="45"/>
    <n v="20"/>
    <n v="3"/>
    <n v="76"/>
  </r>
  <r>
    <n v="10543"/>
    <s v="PC"/>
    <x v="0"/>
    <s v="Stress Relief"/>
    <n v="5"/>
    <n v="420"/>
    <n v="5"/>
    <s v="Yes"/>
    <n v="56"/>
    <n v="93"/>
    <n v="5"/>
    <n v="35"/>
    <n v="24"/>
    <n v="57"/>
  </r>
  <r>
    <n v="10544"/>
    <s v="Nintendo"/>
    <x v="6"/>
    <s v="Stress Relief"/>
    <n v="11"/>
    <n v="68"/>
    <n v="11"/>
    <s v="Yes"/>
    <n v="2"/>
    <n v="31"/>
    <n v="42"/>
    <n v="9"/>
    <n v="2"/>
    <n v="1"/>
  </r>
  <r>
    <n v="10545"/>
    <s v="Cell Phone"/>
    <x v="7"/>
    <s v="Stress Relief"/>
    <n v="11"/>
    <n v="60"/>
    <n v="9"/>
    <s v="Yes"/>
    <n v="59"/>
    <n v="19"/>
    <n v="4"/>
    <n v="78"/>
    <n v="33"/>
    <n v="97"/>
  </r>
  <r>
    <n v="10546"/>
    <s v="Nintendo"/>
    <x v="9"/>
    <s v="Entertainment"/>
    <n v="6"/>
    <n v="484"/>
    <n v="6"/>
    <s v="Yes"/>
    <n v="48"/>
    <n v="59"/>
    <n v="74"/>
    <n v="75"/>
    <n v="93"/>
    <n v="98"/>
  </r>
  <r>
    <n v="10547"/>
    <s v="Nintendo"/>
    <x v="2"/>
    <s v="Escapism"/>
    <n v="6"/>
    <n v="746"/>
    <n v="10"/>
    <s v="Yes"/>
    <n v="74"/>
    <n v="52"/>
    <n v="54"/>
    <n v="69"/>
    <n v="13"/>
    <n v="11"/>
  </r>
  <r>
    <n v="10548"/>
    <s v="PlayStation"/>
    <x v="1"/>
    <s v="Relaxation"/>
    <n v="4"/>
    <n v="634"/>
    <n v="6"/>
    <s v="Yes"/>
    <n v="24"/>
    <n v="39"/>
    <n v="89"/>
    <n v="86"/>
    <n v="18"/>
    <n v="30"/>
  </r>
  <r>
    <n v="10549"/>
    <s v="PC"/>
    <x v="6"/>
    <s v="Challenge"/>
    <n v="7"/>
    <n v="853"/>
    <n v="8"/>
    <s v="Yes"/>
    <n v="25"/>
    <n v="3"/>
    <n v="89"/>
    <n v="16"/>
    <n v="92"/>
    <n v="87"/>
  </r>
  <r>
    <n v="10550"/>
    <s v="Nintendo"/>
    <x v="1"/>
    <s v="Escapism"/>
    <n v="6"/>
    <n v="77"/>
    <n v="9"/>
    <s v="No"/>
    <n v="26"/>
    <n v="97"/>
    <n v="54"/>
    <n v="56"/>
    <n v="91"/>
    <n v="65"/>
  </r>
  <r>
    <n v="10551"/>
    <s v="Cell Phone"/>
    <x v="0"/>
    <s v="Loneliness"/>
    <n v="1"/>
    <n v="277"/>
    <n v="8"/>
    <s v="No"/>
    <n v="9"/>
    <n v="54"/>
    <n v="29"/>
    <n v="90"/>
    <n v="99"/>
    <n v="19"/>
  </r>
  <r>
    <n v="10552"/>
    <s v="Nintendo"/>
    <x v="1"/>
    <s v="Habit"/>
    <n v="5"/>
    <n v="946"/>
    <n v="4"/>
    <s v="Yes"/>
    <n v="89"/>
    <n v="41"/>
    <n v="86"/>
    <n v="62"/>
    <n v="59"/>
    <n v="62"/>
  </r>
  <r>
    <n v="10553"/>
    <s v="Tablet"/>
    <x v="9"/>
    <s v="Escapism"/>
    <n v="1"/>
    <n v="944"/>
    <n v="10"/>
    <s v="No"/>
    <n v="44"/>
    <n v="41"/>
    <n v="7"/>
    <n v="1"/>
    <n v="8"/>
    <n v="51"/>
  </r>
  <r>
    <n v="10554"/>
    <s v="Tablet"/>
    <x v="9"/>
    <s v="Boredom"/>
    <n v="11"/>
    <n v="794"/>
    <n v="5"/>
    <s v="Yes"/>
    <n v="78"/>
    <n v="40"/>
    <n v="14"/>
    <n v="90"/>
    <n v="73"/>
    <n v="86"/>
  </r>
  <r>
    <n v="10555"/>
    <s v="PC"/>
    <x v="3"/>
    <s v="Social Interaction"/>
    <n v="6"/>
    <n v="76"/>
    <n v="8"/>
    <s v="No"/>
    <n v="11"/>
    <n v="9"/>
    <n v="44"/>
    <n v="92"/>
    <n v="36"/>
    <n v="27"/>
  </r>
  <r>
    <n v="10556"/>
    <s v="Tablet"/>
    <x v="5"/>
    <s v="Relaxation"/>
    <n v="3"/>
    <n v="360"/>
    <n v="9"/>
    <s v="Yes"/>
    <n v="66"/>
    <n v="93"/>
    <n v="22"/>
    <n v="61"/>
    <n v="33"/>
    <n v="89"/>
  </r>
  <r>
    <n v="10557"/>
    <s v="PC"/>
    <x v="6"/>
    <s v="Boredom"/>
    <n v="2"/>
    <n v="799"/>
    <n v="7"/>
    <s v="Yes"/>
    <n v="32"/>
    <n v="99"/>
    <n v="76"/>
    <n v="77"/>
    <n v="30"/>
    <n v="98"/>
  </r>
  <r>
    <n v="10558"/>
    <s v="Tablet"/>
    <x v="8"/>
    <s v="Challenge"/>
    <n v="3"/>
    <n v="751"/>
    <n v="8"/>
    <s v="Yes"/>
    <n v="22"/>
    <n v="116"/>
    <n v="92"/>
    <n v="88"/>
    <n v="96"/>
    <n v="57"/>
  </r>
  <r>
    <n v="10559"/>
    <s v="Nintendo"/>
    <x v="1"/>
    <s v="Habit"/>
    <n v="2"/>
    <n v="180"/>
    <n v="8"/>
    <s v="No"/>
    <n v="76"/>
    <n v="18"/>
    <n v="46"/>
    <n v="2"/>
    <n v="82"/>
    <n v="43"/>
  </r>
  <r>
    <n v="10560"/>
    <s v="PlayStation"/>
    <x v="1"/>
    <s v="Challenge"/>
    <n v="4"/>
    <n v="552"/>
    <n v="6"/>
    <s v="Yes"/>
    <n v="56"/>
    <n v="79"/>
    <n v="47"/>
    <n v="55"/>
    <n v="94"/>
    <n v="15"/>
  </r>
  <r>
    <n v="10561"/>
    <s v="PC"/>
    <x v="2"/>
    <s v="Relaxation"/>
    <n v="11"/>
    <n v="689"/>
    <n v="9"/>
    <s v="Yes"/>
    <n v="74"/>
    <n v="53"/>
    <n v="12"/>
    <n v="29"/>
    <n v="41"/>
    <n v="23"/>
  </r>
  <r>
    <n v="10562"/>
    <s v="PC"/>
    <x v="5"/>
    <s v="Loneliness"/>
    <n v="3"/>
    <n v="203"/>
    <n v="7"/>
    <s v="Yes"/>
    <n v="23"/>
    <n v="12"/>
    <n v="56"/>
    <n v="38"/>
    <n v="52"/>
    <n v="27"/>
  </r>
  <r>
    <n v="10563"/>
    <s v="PlayStation"/>
    <x v="2"/>
    <s v="Relaxation"/>
    <n v="10"/>
    <n v="517"/>
    <n v="4"/>
    <s v="Yes"/>
    <n v="19"/>
    <n v="36"/>
    <n v="70"/>
    <n v="90"/>
    <n v="34"/>
    <n v="12"/>
  </r>
  <r>
    <n v="10564"/>
    <s v="Cell Phone"/>
    <x v="6"/>
    <s v="Entertainment"/>
    <n v="5"/>
    <n v="400"/>
    <n v="5"/>
    <s v="No"/>
    <n v="86"/>
    <n v="49"/>
    <n v="13"/>
    <n v="80"/>
    <n v="5"/>
    <n v="59"/>
  </r>
  <r>
    <n v="10565"/>
    <s v="PC"/>
    <x v="5"/>
    <s v="Habit"/>
    <n v="7"/>
    <n v="24"/>
    <n v="5"/>
    <s v="Yes"/>
    <n v="53"/>
    <n v="20"/>
    <n v="59"/>
    <n v="63"/>
    <n v="49"/>
    <n v="58"/>
  </r>
  <r>
    <n v="10566"/>
    <s v="Tablet"/>
    <x v="7"/>
    <s v="Social Interaction"/>
    <n v="1"/>
    <n v="425"/>
    <n v="8"/>
    <s v="Yes"/>
    <n v="61"/>
    <n v="94"/>
    <n v="33"/>
    <n v="13"/>
    <n v="94"/>
    <n v="65"/>
  </r>
  <r>
    <n v="10567"/>
    <s v="Tablet"/>
    <x v="7"/>
    <s v="Entertainment"/>
    <n v="1"/>
    <n v="102"/>
    <n v="7"/>
    <s v="No"/>
    <n v="80"/>
    <n v="34"/>
    <n v="87"/>
    <n v="97"/>
    <n v="8"/>
    <n v="5"/>
  </r>
  <r>
    <n v="10568"/>
    <s v="PlayStation"/>
    <x v="9"/>
    <s v="Habit"/>
    <n v="5"/>
    <n v="166"/>
    <n v="5"/>
    <s v="No"/>
    <n v="88"/>
    <n v="57"/>
    <n v="64"/>
    <n v="43"/>
    <n v="23"/>
    <n v="33"/>
  </r>
  <r>
    <n v="10569"/>
    <s v="Nintendo"/>
    <x v="6"/>
    <s v="Stress Relief"/>
    <n v="4"/>
    <n v="614"/>
    <n v="9"/>
    <s v="Yes"/>
    <n v="84"/>
    <n v="36"/>
    <n v="15"/>
    <n v="10"/>
    <n v="15"/>
    <n v="73"/>
  </r>
  <r>
    <n v="10570"/>
    <s v="PlayStation"/>
    <x v="5"/>
    <s v="Escapism"/>
    <n v="4"/>
    <n v="965"/>
    <n v="9"/>
    <s v="Yes"/>
    <n v="2"/>
    <n v="91"/>
    <n v="80"/>
    <n v="15"/>
    <n v="51"/>
    <n v="55"/>
  </r>
  <r>
    <n v="10571"/>
    <s v="Cell Phone"/>
    <x v="7"/>
    <s v="Challenge"/>
    <n v="7"/>
    <n v="763"/>
    <n v="6"/>
    <s v="No"/>
    <n v="95"/>
    <n v="26"/>
    <n v="66"/>
    <n v="44"/>
    <n v="77"/>
    <n v="75"/>
  </r>
  <r>
    <n v="10572"/>
    <s v="Tablet"/>
    <x v="7"/>
    <s v="Loneliness"/>
    <n v="8"/>
    <n v="679"/>
    <n v="4"/>
    <s v="Yes"/>
    <n v="41"/>
    <n v="75"/>
    <n v="89"/>
    <n v="54"/>
    <n v="47"/>
    <n v="19"/>
  </r>
  <r>
    <n v="10573"/>
    <s v="Tablet"/>
    <x v="0"/>
    <s v="Habit"/>
    <n v="5"/>
    <n v="574"/>
    <n v="7"/>
    <s v="No"/>
    <n v="64"/>
    <n v="18"/>
    <n v="94"/>
    <n v="54"/>
    <n v="84"/>
    <n v="84"/>
  </r>
  <r>
    <n v="10574"/>
    <s v="Tablet"/>
    <x v="1"/>
    <s v="Stress Relief"/>
    <n v="10"/>
    <n v="714"/>
    <n v="4"/>
    <s v="No"/>
    <n v="60"/>
    <n v="71"/>
    <n v="16"/>
    <n v="51"/>
    <n v="78"/>
    <n v="17"/>
  </r>
  <r>
    <n v="10575"/>
    <s v="PC"/>
    <x v="3"/>
    <s v="Social Interaction"/>
    <n v="7"/>
    <n v="47"/>
    <n v="7"/>
    <s v="No"/>
    <n v="61"/>
    <n v="50"/>
    <n v="79"/>
    <n v="99"/>
    <n v="20"/>
    <n v="53"/>
  </r>
  <r>
    <n v="10576"/>
    <s v="Xbox"/>
    <x v="6"/>
    <s v="Boredom"/>
    <n v="8"/>
    <n v="712"/>
    <n v="7"/>
    <s v="Yes"/>
    <n v="56"/>
    <n v="34"/>
    <n v="50"/>
    <n v="55"/>
    <n v="30"/>
    <n v="45"/>
  </r>
  <r>
    <n v="10577"/>
    <s v="Xbox"/>
    <x v="3"/>
    <s v="Competition"/>
    <n v="1"/>
    <n v="303"/>
    <n v="5"/>
    <s v="Yes"/>
    <n v="57"/>
    <n v="18"/>
    <n v="49"/>
    <n v="29"/>
    <n v="32"/>
    <n v="27"/>
  </r>
  <r>
    <n v="10578"/>
    <s v="PC"/>
    <x v="2"/>
    <s v="Entertainment"/>
    <n v="6"/>
    <n v="291"/>
    <n v="6"/>
    <s v="No"/>
    <n v="81"/>
    <n v="65"/>
    <n v="65"/>
    <n v="11"/>
    <n v="49"/>
    <n v="3"/>
  </r>
  <r>
    <n v="10579"/>
    <s v="PC"/>
    <x v="2"/>
    <s v="Social Interaction"/>
    <n v="3"/>
    <n v="436"/>
    <n v="5"/>
    <s v="No"/>
    <n v="96"/>
    <n v="21"/>
    <n v="6"/>
    <n v="61"/>
    <n v="26"/>
    <n v="7"/>
  </r>
  <r>
    <n v="10580"/>
    <s v="Cell Phone"/>
    <x v="9"/>
    <s v="Competition"/>
    <n v="3"/>
    <n v="89"/>
    <n v="7"/>
    <s v="No"/>
    <n v="43"/>
    <n v="67"/>
    <n v="95"/>
    <n v="54"/>
    <n v="97"/>
    <n v="6"/>
  </r>
  <r>
    <n v="10581"/>
    <s v="Cell Phone"/>
    <x v="1"/>
    <s v="Loneliness"/>
    <n v="10"/>
    <n v="461"/>
    <n v="4"/>
    <s v="No"/>
    <n v="54"/>
    <n v="63"/>
    <n v="4"/>
    <n v="93"/>
    <n v="94"/>
    <n v="80"/>
  </r>
  <r>
    <n v="10582"/>
    <s v="Xbox"/>
    <x v="6"/>
    <s v="Social Interaction"/>
    <n v="10"/>
    <n v="807"/>
    <n v="11"/>
    <s v="Yes"/>
    <n v="29"/>
    <n v="18"/>
    <n v="77"/>
    <n v="4"/>
    <n v="81"/>
    <n v="64"/>
  </r>
  <r>
    <n v="10583"/>
    <s v="Nintendo"/>
    <x v="6"/>
    <s v="Social Interaction"/>
    <n v="2"/>
    <n v="229"/>
    <n v="4"/>
    <s v="No"/>
    <n v="47"/>
    <n v="75"/>
    <n v="31"/>
    <n v="53"/>
    <n v="1"/>
    <n v="30"/>
  </r>
  <r>
    <n v="10584"/>
    <s v="PC"/>
    <x v="1"/>
    <s v="Loneliness"/>
    <n v="5"/>
    <n v="44"/>
    <n v="8"/>
    <s v="No"/>
    <n v="37"/>
    <n v="34"/>
    <n v="12"/>
    <n v="15"/>
    <n v="28"/>
    <n v="94"/>
  </r>
  <r>
    <n v="10585"/>
    <s v="Nintendo"/>
    <x v="1"/>
    <s v="Escapism"/>
    <n v="11"/>
    <n v="935"/>
    <n v="10"/>
    <s v="Yes"/>
    <n v="40"/>
    <n v="98"/>
    <n v="91"/>
    <n v="49"/>
    <n v="82"/>
    <n v="14"/>
  </r>
  <r>
    <n v="10586"/>
    <s v="Tablet"/>
    <x v="3"/>
    <s v="Competition"/>
    <n v="7"/>
    <n v="953"/>
    <n v="10"/>
    <s v="No"/>
    <n v="39"/>
    <n v="99"/>
    <n v="21"/>
    <n v="58"/>
    <n v="4"/>
    <n v="3"/>
  </r>
  <r>
    <n v="10587"/>
    <s v="Tablet"/>
    <x v="5"/>
    <s v="Entertainment"/>
    <n v="9"/>
    <n v="884"/>
    <n v="4"/>
    <s v="No"/>
    <n v="90"/>
    <n v="9"/>
    <n v="63"/>
    <n v="48"/>
    <n v="60"/>
    <n v="63"/>
  </r>
  <r>
    <n v="10588"/>
    <s v="Xbox"/>
    <x v="9"/>
    <s v="Social Interaction"/>
    <n v="5"/>
    <n v="409"/>
    <n v="10"/>
    <s v="No"/>
    <n v="85"/>
    <n v="44"/>
    <n v="27"/>
    <n v="81"/>
    <n v="8"/>
    <n v="30"/>
  </r>
  <r>
    <n v="10590"/>
    <s v="PlayStation"/>
    <x v="4"/>
    <s v="Stress Relief"/>
    <n v="3"/>
    <n v="826"/>
    <n v="11"/>
    <s v="Yes"/>
    <n v="76"/>
    <n v="76"/>
    <n v="55"/>
    <n v="67"/>
    <n v="61"/>
    <n v="31"/>
  </r>
  <r>
    <n v="10591"/>
    <s v="Tablet"/>
    <x v="6"/>
    <s v="Boredom"/>
    <n v="4"/>
    <n v="990"/>
    <n v="11"/>
    <s v="Yes"/>
    <n v="68"/>
    <n v="33"/>
    <n v="84"/>
    <n v="97"/>
    <n v="40"/>
    <n v="18"/>
  </r>
  <r>
    <n v="10592"/>
    <s v="PlayStation"/>
    <x v="5"/>
    <s v="Entertainment"/>
    <n v="10"/>
    <n v="771"/>
    <n v="9"/>
    <s v="Yes"/>
    <n v="38"/>
    <n v="52"/>
    <n v="18"/>
    <n v="53"/>
    <n v="15"/>
    <n v="47"/>
  </r>
  <r>
    <n v="10593"/>
    <s v="Tablet"/>
    <x v="5"/>
    <s v="Habit"/>
    <n v="11"/>
    <n v="57"/>
    <n v="10"/>
    <s v="No"/>
    <n v="9"/>
    <n v="90"/>
    <n v="29"/>
    <n v="84"/>
    <n v="44"/>
    <n v="77"/>
  </r>
  <r>
    <n v="10594"/>
    <s v="Xbox"/>
    <x v="9"/>
    <s v="Social Interaction"/>
    <n v="5"/>
    <n v="331"/>
    <n v="5"/>
    <s v="Yes"/>
    <n v="3"/>
    <n v="56"/>
    <n v="55"/>
    <n v="62"/>
    <n v="68"/>
    <n v="16"/>
  </r>
  <r>
    <n v="10595"/>
    <s v="PlayStation"/>
    <x v="4"/>
    <s v="Social Interaction"/>
    <n v="7"/>
    <n v="242"/>
    <n v="10"/>
    <s v="Yes"/>
    <n v="8"/>
    <n v="48"/>
    <n v="43"/>
    <n v="66"/>
    <n v="28"/>
    <n v="66"/>
  </r>
  <r>
    <n v="10596"/>
    <s v="PlayStation"/>
    <x v="9"/>
    <s v="Habit"/>
    <n v="4"/>
    <n v="568"/>
    <n v="6"/>
    <s v="Yes"/>
    <n v="42"/>
    <n v="36"/>
    <n v="20"/>
    <n v="55"/>
    <n v="88"/>
    <n v="34"/>
  </r>
  <r>
    <n v="10597"/>
    <s v="PC"/>
    <x v="7"/>
    <s v="Social Interaction"/>
    <n v="2"/>
    <n v="571"/>
    <n v="4"/>
    <s v="No"/>
    <n v="23"/>
    <n v="4"/>
    <n v="19"/>
    <n v="62"/>
    <n v="12"/>
    <n v="26"/>
  </r>
  <r>
    <n v="10598"/>
    <s v="PlayStation"/>
    <x v="6"/>
    <s v="Social Interaction"/>
    <n v="7"/>
    <n v="112"/>
    <n v="4"/>
    <s v="No"/>
    <n v="38"/>
    <n v="28"/>
    <n v="49"/>
    <n v="3"/>
    <n v="95"/>
    <n v="7"/>
  </r>
  <r>
    <n v="10599"/>
    <s v="PlayStation"/>
    <x v="9"/>
    <s v="Stress Relief"/>
    <n v="8"/>
    <n v="234"/>
    <n v="8"/>
    <s v="Yes"/>
    <n v="58"/>
    <n v="21"/>
    <n v="49"/>
    <n v="71"/>
    <n v="15"/>
    <n v="9"/>
  </r>
  <r>
    <n v="10600"/>
    <s v="Nintendo"/>
    <x v="6"/>
    <s v="Escapism"/>
    <n v="2"/>
    <n v="92"/>
    <n v="6"/>
    <s v="Yes"/>
    <n v="45"/>
    <n v="50"/>
    <n v="37"/>
    <n v="76"/>
    <n v="12"/>
    <n v="48"/>
  </r>
  <r>
    <n v="10601"/>
    <s v="PlayStation"/>
    <x v="3"/>
    <s v="Stress Relief"/>
    <n v="6"/>
    <n v="118"/>
    <n v="11"/>
    <s v="Yes"/>
    <n v="78"/>
    <n v="79"/>
    <n v="57"/>
    <n v="70"/>
    <n v="64"/>
    <n v="14"/>
  </r>
  <r>
    <n v="10602"/>
    <s v="Xbox"/>
    <x v="9"/>
    <s v="Boredom"/>
    <n v="5"/>
    <n v="316"/>
    <n v="11"/>
    <s v="No"/>
    <n v="32"/>
    <n v="40"/>
    <n v="78"/>
    <n v="66"/>
    <n v="77"/>
    <n v="40"/>
  </r>
  <r>
    <n v="10603"/>
    <s v="PlayStation"/>
    <x v="3"/>
    <s v="Escapism"/>
    <n v="4"/>
    <n v="163"/>
    <n v="7"/>
    <s v="Yes"/>
    <n v="78"/>
    <n v="36"/>
    <n v="29"/>
    <n v="64"/>
    <n v="43"/>
    <n v="58"/>
  </r>
  <r>
    <n v="10604"/>
    <s v="PlayStation"/>
    <x v="8"/>
    <s v="Social Interaction"/>
    <n v="8"/>
    <n v="303"/>
    <n v="8"/>
    <s v="No"/>
    <n v="8"/>
    <n v="58"/>
    <n v="56"/>
    <n v="78"/>
    <n v="47"/>
    <n v="45"/>
  </r>
  <r>
    <n v="10605"/>
    <s v="Cell Phone"/>
    <x v="8"/>
    <s v="Entertainment"/>
    <n v="7"/>
    <n v="798"/>
    <n v="4"/>
    <s v="No"/>
    <n v="69"/>
    <n v="10"/>
    <n v="18"/>
    <n v="7"/>
    <n v="37"/>
    <n v="24"/>
  </r>
  <r>
    <n v="10606"/>
    <s v="Xbox"/>
    <x v="8"/>
    <s v="Boredom"/>
    <n v="6"/>
    <n v="664"/>
    <n v="6"/>
    <s v="Yes"/>
    <n v="31"/>
    <n v="2"/>
    <n v="15"/>
    <n v="1"/>
    <n v="25"/>
    <n v="67"/>
  </r>
  <r>
    <n v="10607"/>
    <s v="Nintendo"/>
    <x v="0"/>
    <s v="Social Interaction"/>
    <n v="9"/>
    <n v="602"/>
    <n v="7"/>
    <s v="Yes"/>
    <n v="12"/>
    <n v="57"/>
    <n v="19"/>
    <n v="73"/>
    <n v="73"/>
    <n v="16"/>
  </r>
  <r>
    <n v="10608"/>
    <s v="PlayStation"/>
    <x v="8"/>
    <s v="Competition"/>
    <n v="4"/>
    <n v="466"/>
    <n v="4"/>
    <s v="Yes"/>
    <n v="36"/>
    <n v="2"/>
    <n v="85"/>
    <n v="53"/>
    <n v="71"/>
    <n v="43"/>
  </r>
  <r>
    <n v="10609"/>
    <s v="PlayStation"/>
    <x v="0"/>
    <s v="Stress Relief"/>
    <n v="7"/>
    <n v="491"/>
    <n v="9"/>
    <s v="Yes"/>
    <n v="66"/>
    <n v="94"/>
    <n v="19"/>
    <n v="67"/>
    <n v="20"/>
    <n v="51"/>
  </r>
  <r>
    <n v="10610"/>
    <s v="Nintendo"/>
    <x v="2"/>
    <s v="Habit"/>
    <n v="9"/>
    <n v="559"/>
    <n v="8"/>
    <s v="Yes"/>
    <n v="91"/>
    <n v="27"/>
    <n v="67"/>
    <n v="73"/>
    <n v="54"/>
    <n v="21"/>
  </r>
  <r>
    <n v="10611"/>
    <s v="Cell Phone"/>
    <x v="2"/>
    <s v="Challenge"/>
    <n v="11"/>
    <n v="559"/>
    <n v="4"/>
    <s v="Yes"/>
    <n v="81"/>
    <n v="99"/>
    <n v="94"/>
    <n v="34"/>
    <n v="5"/>
    <n v="65"/>
  </r>
  <r>
    <n v="10612"/>
    <s v="Nintendo"/>
    <x v="4"/>
    <s v="Escapism"/>
    <n v="2"/>
    <n v="227"/>
    <n v="4"/>
    <s v="No"/>
    <n v="6"/>
    <n v="30"/>
    <n v="21"/>
    <n v="32"/>
    <n v="91"/>
    <n v="45"/>
  </r>
  <r>
    <n v="10613"/>
    <s v="Tablet"/>
    <x v="9"/>
    <s v="Relaxation"/>
    <n v="1"/>
    <n v="581"/>
    <n v="5"/>
    <s v="Yes"/>
    <n v="89"/>
    <n v="79"/>
    <n v="81"/>
    <n v="70"/>
    <n v="52"/>
    <n v="94"/>
  </r>
  <r>
    <n v="10614"/>
    <s v="PC"/>
    <x v="0"/>
    <s v="Boredom"/>
    <n v="6"/>
    <n v="715"/>
    <n v="5"/>
    <s v="No"/>
    <n v="67"/>
    <n v="85"/>
    <n v="17"/>
    <n v="98"/>
    <n v="46"/>
    <n v="28"/>
  </r>
  <r>
    <n v="10615"/>
    <s v="PlayStation"/>
    <x v="7"/>
    <s v="Habit"/>
    <n v="9"/>
    <n v="812"/>
    <n v="6"/>
    <s v="Yes"/>
    <n v="49"/>
    <n v="87"/>
    <n v="21"/>
    <n v="47"/>
    <n v="44"/>
    <n v="98"/>
  </r>
  <r>
    <n v="10616"/>
    <s v="Tablet"/>
    <x v="10"/>
    <s v="Competition"/>
    <n v="4"/>
    <n v="628"/>
    <n v="4"/>
    <s v="No"/>
    <n v="19"/>
    <n v="82"/>
    <n v="85"/>
    <n v="46"/>
    <n v="61"/>
    <n v="10"/>
  </r>
  <r>
    <n v="10617"/>
    <s v="PC"/>
    <x v="2"/>
    <s v="Boredom"/>
    <n v="4"/>
    <n v="754"/>
    <n v="8"/>
    <s v="No"/>
    <n v="69"/>
    <n v="8"/>
    <n v="78"/>
    <n v="9"/>
    <n v="53"/>
    <n v="50"/>
  </r>
  <r>
    <n v="10618"/>
    <s v="Tablet"/>
    <x v="7"/>
    <s v="Loneliness"/>
    <n v="9"/>
    <n v="665"/>
    <n v="11"/>
    <s v="Yes"/>
    <n v="78"/>
    <n v="20"/>
    <n v="19"/>
    <n v="55"/>
    <n v="16"/>
    <n v="38"/>
  </r>
  <r>
    <n v="10619"/>
    <s v="PC"/>
    <x v="9"/>
    <s v="Social Interaction"/>
    <n v="10"/>
    <n v="923"/>
    <n v="10"/>
    <s v="No"/>
    <n v="38"/>
    <n v="87"/>
    <n v="85"/>
    <n v="80"/>
    <n v="55"/>
    <n v="45"/>
  </r>
  <r>
    <n v="10620"/>
    <s v="Tablet"/>
    <x v="2"/>
    <s v="Entertainment"/>
    <n v="6"/>
    <n v="950"/>
    <n v="4"/>
    <s v="Yes"/>
    <n v="13"/>
    <n v="5"/>
    <n v="9"/>
    <n v="86"/>
    <n v="86"/>
    <n v="55"/>
  </r>
  <r>
    <n v="10621"/>
    <s v="Nintendo"/>
    <x v="5"/>
    <s v="Challenge"/>
    <n v="11"/>
    <n v="585"/>
    <n v="4"/>
    <s v="No"/>
    <n v="3"/>
    <n v="48"/>
    <n v="27"/>
    <n v="32"/>
    <n v="11"/>
    <n v="16"/>
  </r>
  <r>
    <n v="10622"/>
    <s v="Cell Phone"/>
    <x v="0"/>
    <s v="Loneliness"/>
    <n v="5"/>
    <n v="29"/>
    <n v="10"/>
    <s v="No"/>
    <n v="1"/>
    <n v="42"/>
    <n v="33"/>
    <n v="2"/>
    <n v="14"/>
    <n v="54"/>
  </r>
  <r>
    <n v="10623"/>
    <s v="Nintendo"/>
    <x v="3"/>
    <s v="Entertainment"/>
    <n v="2"/>
    <n v="222"/>
    <n v="5"/>
    <s v="Yes"/>
    <n v="43"/>
    <n v="78"/>
    <n v="75"/>
    <n v="87"/>
    <n v="64"/>
    <n v="80"/>
  </r>
  <r>
    <n v="10624"/>
    <s v="PlayStation"/>
    <x v="5"/>
    <s v="Social Interaction"/>
    <n v="6"/>
    <n v="408"/>
    <n v="7"/>
    <s v="No"/>
    <n v="89"/>
    <n v="30"/>
    <n v="39"/>
    <n v="10"/>
    <n v="40"/>
    <n v="83"/>
  </r>
  <r>
    <n v="10625"/>
    <s v="Cell Phone"/>
    <x v="4"/>
    <s v="Competition"/>
    <n v="9"/>
    <n v="298"/>
    <n v="7"/>
    <s v="Yes"/>
    <n v="10"/>
    <n v="36"/>
    <n v="71"/>
    <n v="73"/>
    <n v="13"/>
    <n v="63"/>
  </r>
  <r>
    <n v="10626"/>
    <s v="Nintendo"/>
    <x v="3"/>
    <s v="Loneliness"/>
    <n v="6"/>
    <n v="521"/>
    <n v="9"/>
    <s v="No"/>
    <n v="8"/>
    <n v="9"/>
    <n v="12"/>
    <n v="90"/>
    <n v="27"/>
    <n v="56"/>
  </r>
  <r>
    <n v="10627"/>
    <s v="Xbox"/>
    <x v="6"/>
    <s v="Entertainment"/>
    <n v="6"/>
    <n v="721"/>
    <n v="6"/>
    <s v="Yes"/>
    <n v="33"/>
    <n v="82"/>
    <n v="35"/>
    <n v="50"/>
    <n v="51"/>
    <n v="29"/>
  </r>
  <r>
    <n v="10628"/>
    <s v="PC"/>
    <x v="0"/>
    <s v="Competition"/>
    <n v="3"/>
    <n v="399"/>
    <n v="11"/>
    <s v="Yes"/>
    <n v="55"/>
    <n v="50"/>
    <n v="61"/>
    <n v="25"/>
    <n v="34"/>
    <n v="22"/>
  </r>
  <r>
    <n v="10629"/>
    <s v="PC"/>
    <x v="0"/>
    <s v="Relaxation"/>
    <n v="9"/>
    <n v="331"/>
    <n v="11"/>
    <s v="Yes"/>
    <n v="37"/>
    <n v="79"/>
    <n v="37"/>
    <n v="76"/>
    <n v="57"/>
    <n v="11"/>
  </r>
  <r>
    <n v="10630"/>
    <s v="PlayStation"/>
    <x v="2"/>
    <s v="Relaxation"/>
    <n v="7"/>
    <n v="973"/>
    <n v="6"/>
    <s v="No"/>
    <n v="68"/>
    <n v="7"/>
    <n v="65"/>
    <n v="40"/>
    <n v="87"/>
    <n v="44"/>
  </r>
  <r>
    <n v="10631"/>
    <s v="PlayStation"/>
    <x v="6"/>
    <s v="Stress Relief"/>
    <n v="2"/>
    <n v="288"/>
    <n v="9"/>
    <s v="Yes"/>
    <n v="36"/>
    <n v="64"/>
    <n v="12"/>
    <n v="23"/>
    <n v="52"/>
    <n v="8"/>
  </r>
  <r>
    <n v="10632"/>
    <s v="Tablet"/>
    <x v="9"/>
    <s v="Boredom"/>
    <n v="8"/>
    <n v="680"/>
    <n v="4"/>
    <s v="Yes"/>
    <n v="57"/>
    <n v="14"/>
    <n v="68"/>
    <n v="91"/>
    <n v="63"/>
    <n v="48"/>
  </r>
  <r>
    <n v="10633"/>
    <s v="Nintendo"/>
    <x v="0"/>
    <s v="Habit"/>
    <n v="5"/>
    <n v="981"/>
    <n v="9"/>
    <s v="No"/>
    <n v="22"/>
    <n v="88"/>
    <n v="20"/>
    <n v="57"/>
    <n v="68"/>
    <n v="56"/>
  </r>
  <r>
    <n v="10634"/>
    <s v="Tablet"/>
    <x v="5"/>
    <s v="Stress Relief"/>
    <n v="7"/>
    <n v="569"/>
    <n v="6"/>
    <s v="Yes"/>
    <n v="52"/>
    <n v="50"/>
    <n v="70"/>
    <n v="27"/>
    <n v="85"/>
    <n v="45"/>
  </r>
  <r>
    <n v="10635"/>
    <s v="Xbox"/>
    <x v="3"/>
    <s v="Competition"/>
    <n v="4"/>
    <n v="732"/>
    <n v="4"/>
    <s v="No"/>
    <n v="43"/>
    <n v="35"/>
    <n v="16"/>
    <n v="49"/>
    <n v="90"/>
    <n v="77"/>
  </r>
  <r>
    <n v="10637"/>
    <s v="Cell Phone"/>
    <x v="9"/>
    <s v="Social Interaction"/>
    <n v="11"/>
    <n v="628"/>
    <n v="6"/>
    <s v="Yes"/>
    <n v="67"/>
    <n v="28"/>
    <n v="33"/>
    <n v="49"/>
    <n v="78"/>
    <n v="43"/>
  </r>
  <r>
    <n v="10638"/>
    <s v="Xbox"/>
    <x v="3"/>
    <s v="Challenge"/>
    <n v="9"/>
    <n v="423"/>
    <n v="9"/>
    <s v="Yes"/>
    <n v="23"/>
    <n v="36"/>
    <n v="16"/>
    <n v="16"/>
    <n v="11"/>
    <n v="50"/>
  </r>
  <r>
    <n v="10639"/>
    <s v="Nintendo"/>
    <x v="3"/>
    <s v="Habit"/>
    <n v="7"/>
    <n v="525"/>
    <n v="7"/>
    <s v="Yes"/>
    <n v="39"/>
    <n v="38"/>
    <n v="66"/>
    <n v="23"/>
    <n v="66"/>
    <n v="57"/>
  </r>
  <r>
    <n v="10640"/>
    <s v="Tablet"/>
    <x v="2"/>
    <s v="Relaxation"/>
    <n v="9"/>
    <n v="463"/>
    <n v="11"/>
    <s v="No"/>
    <n v="95"/>
    <n v="42"/>
    <n v="22"/>
    <n v="9"/>
    <n v="16"/>
    <n v="29"/>
  </r>
  <r>
    <n v="10642"/>
    <s v="Tablet"/>
    <x v="6"/>
    <s v="Competition"/>
    <n v="4"/>
    <n v="587"/>
    <n v="6"/>
    <s v="Yes"/>
    <n v="68"/>
    <n v="45"/>
    <n v="60"/>
    <n v="36"/>
    <n v="44"/>
    <n v="92"/>
  </r>
  <r>
    <n v="10643"/>
    <s v="PlayStation"/>
    <x v="4"/>
    <s v="Entertainment"/>
    <n v="2"/>
    <n v="187"/>
    <n v="8"/>
    <s v="Yes"/>
    <n v="26"/>
    <n v="55"/>
    <n v="66"/>
    <n v="66"/>
    <n v="37"/>
    <n v="42"/>
  </r>
  <r>
    <n v="10644"/>
    <s v="PlayStation"/>
    <x v="1"/>
    <s v="Challenge"/>
    <n v="2"/>
    <n v="960"/>
    <n v="11"/>
    <s v="Yes"/>
    <n v="35"/>
    <n v="51"/>
    <n v="67"/>
    <n v="36"/>
    <n v="99"/>
    <n v="38"/>
  </r>
  <r>
    <n v="10645"/>
    <s v="Cell Phone"/>
    <x v="0"/>
    <s v="Competition"/>
    <n v="1"/>
    <n v="755"/>
    <n v="9"/>
    <s v="No"/>
    <n v="38"/>
    <n v="8"/>
    <n v="62"/>
    <n v="26"/>
    <n v="2"/>
    <n v="70"/>
  </r>
  <r>
    <n v="10646"/>
    <s v="Cell Phone"/>
    <x v="4"/>
    <s v="Challenge"/>
    <n v="2"/>
    <n v="253"/>
    <n v="7"/>
    <s v="No"/>
    <n v="79"/>
    <n v="39"/>
    <n v="90"/>
    <n v="46"/>
    <n v="3"/>
    <n v="72"/>
  </r>
  <r>
    <n v="10647"/>
    <s v="Nintendo"/>
    <x v="1"/>
    <s v="Stress Relief"/>
    <n v="3"/>
    <n v="558"/>
    <n v="6"/>
    <s v="Yes"/>
    <n v="11"/>
    <n v="9"/>
    <n v="57"/>
    <n v="33"/>
    <n v="41"/>
    <n v="32"/>
  </r>
  <r>
    <n v="10648"/>
    <s v="Nintendo"/>
    <x v="1"/>
    <s v="Relaxation"/>
    <n v="2"/>
    <n v="917"/>
    <n v="8"/>
    <s v="Yes"/>
    <n v="72"/>
    <n v="15"/>
    <n v="63"/>
    <n v="55"/>
    <n v="23"/>
    <n v="31"/>
  </r>
  <r>
    <n v="10649"/>
    <s v="PC"/>
    <x v="4"/>
    <s v="Social Interaction"/>
    <n v="8"/>
    <n v="225"/>
    <n v="8"/>
    <s v="Yes"/>
    <n v="33"/>
    <n v="66"/>
    <n v="98"/>
    <n v="61"/>
    <n v="48"/>
    <n v="38"/>
  </r>
  <r>
    <n v="10650"/>
    <s v="PlayStation"/>
    <x v="1"/>
    <s v="Loneliness"/>
    <n v="1"/>
    <n v="593"/>
    <n v="5"/>
    <s v="Yes"/>
    <n v="14"/>
    <n v="60"/>
    <n v="25"/>
    <n v="76"/>
    <n v="63"/>
    <n v="81"/>
  </r>
  <r>
    <n v="10651"/>
    <s v="Cell Phone"/>
    <x v="1"/>
    <s v="Challenge"/>
    <n v="2"/>
    <n v="619"/>
    <n v="7"/>
    <s v="No"/>
    <n v="26"/>
    <n v="33"/>
    <n v="65"/>
    <n v="3"/>
    <n v="92"/>
    <n v="20"/>
  </r>
  <r>
    <n v="10652"/>
    <s v="Cell Phone"/>
    <x v="0"/>
    <s v="Loneliness"/>
    <n v="11"/>
    <n v="466"/>
    <n v="8"/>
    <s v="No"/>
    <n v="77"/>
    <n v="83"/>
    <n v="11"/>
    <n v="41"/>
    <n v="93"/>
    <n v="24"/>
  </r>
  <r>
    <n v="10653"/>
    <s v="PC"/>
    <x v="6"/>
    <s v="Social Interaction"/>
    <n v="8"/>
    <n v="467"/>
    <n v="5"/>
    <s v="Yes"/>
    <n v="78"/>
    <n v="73"/>
    <n v="52"/>
    <n v="64"/>
    <n v="65"/>
    <n v="63"/>
  </r>
  <r>
    <n v="10654"/>
    <s v="PC"/>
    <x v="2"/>
    <s v="Loneliness"/>
    <n v="5"/>
    <n v="711"/>
    <n v="6"/>
    <s v="No"/>
    <n v="64"/>
    <n v="21"/>
    <n v="1"/>
    <n v="41"/>
    <n v="30"/>
    <n v="39"/>
  </r>
  <r>
    <n v="10655"/>
    <s v="Cell Phone"/>
    <x v="9"/>
    <s v="Competition"/>
    <n v="10"/>
    <n v="70"/>
    <n v="8"/>
    <s v="Yes"/>
    <n v="82"/>
    <n v="85"/>
    <n v="45"/>
    <n v="32"/>
    <n v="80"/>
    <n v="52"/>
  </r>
  <r>
    <n v="10656"/>
    <s v="Xbox"/>
    <x v="5"/>
    <s v="Challenge"/>
    <n v="8"/>
    <n v="831"/>
    <n v="7"/>
    <s v="No"/>
    <n v="58"/>
    <n v="1"/>
    <n v="59"/>
    <n v="3"/>
    <n v="9"/>
    <n v="7"/>
  </r>
  <r>
    <n v="10657"/>
    <s v="PC"/>
    <x v="6"/>
    <s v="Boredom"/>
    <n v="1"/>
    <n v="125"/>
    <n v="11"/>
    <s v="No"/>
    <n v="64"/>
    <n v="29"/>
    <n v="87"/>
    <n v="47"/>
    <n v="98"/>
    <n v="13"/>
  </r>
  <r>
    <n v="10658"/>
    <s v="PlayStation"/>
    <x v="2"/>
    <s v="Challenge"/>
    <n v="6"/>
    <n v="672"/>
    <n v="5"/>
    <s v="No"/>
    <n v="86"/>
    <n v="65"/>
    <n v="89"/>
    <n v="46"/>
    <n v="97"/>
    <n v="46"/>
  </r>
  <r>
    <n v="10659"/>
    <s v="Cell Phone"/>
    <x v="5"/>
    <s v="Stress Relief"/>
    <n v="9"/>
    <n v="613"/>
    <n v="9"/>
    <s v="Yes"/>
    <n v="88"/>
    <n v="35"/>
    <n v="3"/>
    <n v="35"/>
    <n v="60"/>
    <n v="93"/>
  </r>
  <r>
    <n v="10660"/>
    <s v="PlayStation"/>
    <x v="3"/>
    <s v="Loneliness"/>
    <n v="1"/>
    <n v="531"/>
    <n v="5"/>
    <s v="Yes"/>
    <n v="20"/>
    <n v="23"/>
    <n v="34"/>
    <n v="11"/>
    <n v="69"/>
    <n v="31"/>
  </r>
  <r>
    <n v="10661"/>
    <s v="Nintendo"/>
    <x v="6"/>
    <s v="Relaxation"/>
    <n v="8"/>
    <n v="513"/>
    <n v="5"/>
    <s v="Yes"/>
    <n v="24"/>
    <n v="84"/>
    <n v="61"/>
    <n v="89"/>
    <n v="58"/>
    <n v="13"/>
  </r>
  <r>
    <n v="10662"/>
    <s v="PC"/>
    <x v="7"/>
    <s v="Boredom"/>
    <n v="2"/>
    <n v="215"/>
    <n v="5"/>
    <s v="No"/>
    <n v="8"/>
    <n v="32"/>
    <n v="80"/>
    <n v="55"/>
    <n v="13"/>
    <n v="21"/>
  </r>
  <r>
    <n v="10663"/>
    <s v="Xbox"/>
    <x v="7"/>
    <s v="Relaxation"/>
    <n v="11"/>
    <n v="226"/>
    <n v="4"/>
    <s v="No"/>
    <n v="99"/>
    <n v="28"/>
    <n v="83"/>
    <n v="41"/>
    <n v="82"/>
    <n v="92"/>
  </r>
  <r>
    <n v="10664"/>
    <s v="Tablet"/>
    <x v="4"/>
    <s v="Relaxation"/>
    <n v="6"/>
    <n v="261"/>
    <n v="9"/>
    <s v="No"/>
    <n v="63"/>
    <n v="19"/>
    <n v="13"/>
    <n v="71"/>
    <n v="36"/>
    <n v="78"/>
  </r>
  <r>
    <n v="10665"/>
    <s v="Nintendo"/>
    <x v="1"/>
    <s v="Boredom"/>
    <n v="7"/>
    <n v="745"/>
    <n v="8"/>
    <s v="No"/>
    <n v="10"/>
    <n v="12"/>
    <n v="51"/>
    <n v="33"/>
    <n v="82"/>
    <n v="80"/>
  </r>
  <r>
    <n v="10666"/>
    <s v="Xbox"/>
    <x v="5"/>
    <s v="Relaxation"/>
    <n v="7"/>
    <n v="834"/>
    <n v="11"/>
    <s v="No"/>
    <n v="77"/>
    <n v="17"/>
    <n v="62"/>
    <n v="87"/>
    <n v="88"/>
    <n v="2"/>
  </r>
  <r>
    <n v="10667"/>
    <s v="Cell Phone"/>
    <x v="5"/>
    <s v="Escapism"/>
    <n v="10"/>
    <n v="301"/>
    <n v="4"/>
    <s v="No"/>
    <n v="84"/>
    <n v="5"/>
    <n v="99"/>
    <n v="90"/>
    <n v="10"/>
    <n v="13"/>
  </r>
  <r>
    <n v="10668"/>
    <s v="Xbox"/>
    <x v="9"/>
    <s v="Escapism"/>
    <n v="2"/>
    <n v="570"/>
    <n v="6"/>
    <s v="Yes"/>
    <n v="99"/>
    <n v="84"/>
    <n v="73"/>
    <n v="7"/>
    <n v="35"/>
    <n v="19"/>
  </r>
  <r>
    <n v="10669"/>
    <s v="Xbox"/>
    <x v="7"/>
    <s v="Competition"/>
    <n v="1"/>
    <n v="222"/>
    <n v="10"/>
    <s v="Yes"/>
    <n v="55"/>
    <n v="82"/>
    <n v="97"/>
    <n v="9"/>
    <n v="36"/>
    <n v="34"/>
  </r>
  <r>
    <n v="10670"/>
    <s v="PC"/>
    <x v="8"/>
    <s v="Challenge"/>
    <n v="8"/>
    <n v="443"/>
    <n v="5"/>
    <s v="Yes"/>
    <n v="65"/>
    <n v="10"/>
    <n v="53"/>
    <n v="75"/>
    <n v="70"/>
    <n v="40"/>
  </r>
  <r>
    <n v="10671"/>
    <s v="PlayStation"/>
    <x v="9"/>
    <s v="Loneliness"/>
    <n v="3"/>
    <n v="315"/>
    <n v="8"/>
    <s v="Yes"/>
    <n v="34"/>
    <n v="86"/>
    <n v="40"/>
    <n v="68"/>
    <n v="92"/>
    <n v="45"/>
  </r>
  <r>
    <n v="10672"/>
    <s v="Xbox"/>
    <x v="3"/>
    <s v="Escapism"/>
    <n v="7"/>
    <n v="433"/>
    <n v="5"/>
    <s v="No"/>
    <n v="29"/>
    <n v="67"/>
    <n v="37"/>
    <n v="16"/>
    <n v="3"/>
    <n v="94"/>
  </r>
  <r>
    <n v="10673"/>
    <s v="Cell Phone"/>
    <x v="7"/>
    <s v="Stress Relief"/>
    <n v="10"/>
    <n v="769"/>
    <n v="8"/>
    <s v="Yes"/>
    <n v="45"/>
    <n v="65"/>
    <n v="64"/>
    <n v="74"/>
    <n v="23"/>
    <n v="17"/>
  </r>
  <r>
    <n v="10674"/>
    <s v="Tablet"/>
    <x v="0"/>
    <s v="Social Interaction"/>
    <n v="4"/>
    <n v="777"/>
    <n v="6"/>
    <s v="No"/>
    <n v="52"/>
    <n v="97"/>
    <n v="3"/>
    <n v="24"/>
    <n v="45"/>
    <n v="71"/>
  </r>
  <r>
    <n v="10675"/>
    <s v="PlayStation"/>
    <x v="8"/>
    <s v="Challenge"/>
    <n v="4"/>
    <n v="26"/>
    <n v="9"/>
    <s v="Yes"/>
    <n v="69"/>
    <n v="8"/>
    <n v="57"/>
    <n v="42"/>
    <n v="95"/>
    <n v="84"/>
  </r>
  <r>
    <n v="10676"/>
    <s v="Tablet"/>
    <x v="8"/>
    <s v="Escapism"/>
    <n v="9"/>
    <n v="286"/>
    <n v="4"/>
    <s v="Yes"/>
    <n v="18"/>
    <n v="55"/>
    <n v="82"/>
    <n v="81"/>
    <n v="67"/>
    <n v="17"/>
  </r>
  <r>
    <n v="10677"/>
    <s v="PC"/>
    <x v="0"/>
    <s v="Social Interaction"/>
    <n v="2"/>
    <n v="323"/>
    <n v="4"/>
    <s v="Yes"/>
    <n v="79"/>
    <n v="84"/>
    <n v="59"/>
    <n v="68"/>
    <n v="10"/>
    <n v="85"/>
  </r>
  <r>
    <n v="10678"/>
    <s v="PC"/>
    <x v="5"/>
    <s v="Habit"/>
    <n v="1"/>
    <n v="203"/>
    <n v="7"/>
    <s v="Yes"/>
    <n v="78"/>
    <n v="88"/>
    <n v="13"/>
    <n v="34"/>
    <n v="19"/>
    <n v="73"/>
  </r>
  <r>
    <n v="10679"/>
    <s v="PC"/>
    <x v="8"/>
    <s v="Habit"/>
    <n v="10"/>
    <n v="343"/>
    <n v="4"/>
    <s v="Yes"/>
    <n v="43"/>
    <n v="50"/>
    <n v="91"/>
    <n v="86"/>
    <n v="32"/>
    <n v="43"/>
  </r>
  <r>
    <n v="10680"/>
    <s v="Nintendo"/>
    <x v="2"/>
    <s v="Habit"/>
    <n v="2"/>
    <n v="608"/>
    <n v="11"/>
    <s v="Yes"/>
    <n v="76"/>
    <n v="44"/>
    <n v="69"/>
    <n v="62"/>
    <n v="10"/>
    <n v="52"/>
  </r>
  <r>
    <n v="10681"/>
    <s v="Tablet"/>
    <x v="1"/>
    <s v="Challenge"/>
    <n v="2"/>
    <n v="683"/>
    <n v="8"/>
    <s v="Yes"/>
    <n v="64"/>
    <n v="88"/>
    <n v="93"/>
    <n v="92"/>
    <n v="56"/>
    <n v="61"/>
  </r>
  <r>
    <n v="10682"/>
    <s v="Nintendo"/>
    <x v="3"/>
    <s v="Boredom"/>
    <n v="10"/>
    <n v="935"/>
    <n v="4"/>
    <s v="Yes"/>
    <n v="69"/>
    <n v="39"/>
    <n v="53"/>
    <n v="22"/>
    <n v="38"/>
    <n v="88"/>
  </r>
  <r>
    <n v="10683"/>
    <s v="Tablet"/>
    <x v="4"/>
    <s v="Social Interaction"/>
    <n v="5"/>
    <n v="845"/>
    <n v="5"/>
    <s v="Yes"/>
    <n v="8"/>
    <n v="70"/>
    <n v="61"/>
    <n v="67"/>
    <n v="87"/>
    <n v="44"/>
  </r>
  <r>
    <n v="10684"/>
    <s v="Nintendo"/>
    <x v="2"/>
    <s v="Boredom"/>
    <n v="8"/>
    <n v="555"/>
    <n v="10"/>
    <s v="No"/>
    <n v="12"/>
    <n v="34"/>
    <n v="40"/>
    <n v="96"/>
    <n v="54"/>
    <n v="46"/>
  </r>
  <r>
    <n v="10685"/>
    <s v="PlayStation"/>
    <x v="3"/>
    <s v="Habit"/>
    <n v="8"/>
    <n v="911"/>
    <n v="8"/>
    <s v="No"/>
    <n v="73"/>
    <n v="47"/>
    <n v="78"/>
    <n v="72"/>
    <n v="59"/>
    <n v="21"/>
  </r>
  <r>
    <n v="10686"/>
    <s v="PC"/>
    <x v="2"/>
    <s v="Loneliness"/>
    <n v="10"/>
    <n v="656"/>
    <n v="9"/>
    <s v="Yes"/>
    <n v="87"/>
    <n v="78"/>
    <n v="50"/>
    <n v="42"/>
    <n v="33"/>
    <n v="73"/>
  </r>
  <r>
    <n v="10687"/>
    <s v="Nintendo"/>
    <x v="4"/>
    <s v="Competition"/>
    <n v="7"/>
    <n v="651"/>
    <n v="9"/>
    <s v="Yes"/>
    <n v="31"/>
    <n v="86"/>
    <n v="7"/>
    <n v="21"/>
    <n v="92"/>
    <n v="61"/>
  </r>
  <r>
    <n v="10688"/>
    <s v="Xbox"/>
    <x v="6"/>
    <s v="Relaxation"/>
    <n v="6"/>
    <n v="775"/>
    <n v="10"/>
    <s v="Yes"/>
    <n v="59"/>
    <n v="40"/>
    <n v="10"/>
    <n v="66"/>
    <n v="34"/>
    <n v="27"/>
  </r>
  <r>
    <n v="10689"/>
    <s v="Nintendo"/>
    <x v="6"/>
    <s v="Social Interaction"/>
    <n v="5"/>
    <n v="980"/>
    <n v="6"/>
    <s v="No"/>
    <n v="36"/>
    <n v="57"/>
    <n v="82"/>
    <n v="48"/>
    <n v="37"/>
    <n v="88"/>
  </r>
  <r>
    <n v="10690"/>
    <s v="PlayStation"/>
    <x v="9"/>
    <s v="Loneliness"/>
    <n v="9"/>
    <n v="687"/>
    <n v="4"/>
    <s v="No"/>
    <n v="94"/>
    <n v="34"/>
    <n v="75"/>
    <n v="25"/>
    <n v="67"/>
    <n v="55"/>
  </r>
  <r>
    <n v="10691"/>
    <s v="PC"/>
    <x v="6"/>
    <s v="Social Interaction"/>
    <n v="2"/>
    <n v="728"/>
    <n v="9"/>
    <s v="No"/>
    <n v="38"/>
    <n v="27"/>
    <n v="43"/>
    <n v="50"/>
    <n v="37"/>
    <n v="14"/>
  </r>
  <r>
    <n v="10692"/>
    <s v="Tablet"/>
    <x v="2"/>
    <s v="Habit"/>
    <n v="8"/>
    <n v="495"/>
    <n v="9"/>
    <s v="Yes"/>
    <n v="43"/>
    <n v="34"/>
    <n v="63"/>
    <n v="15"/>
    <n v="63"/>
    <n v="90"/>
  </r>
  <r>
    <n v="10693"/>
    <s v="Cell Phone"/>
    <x v="1"/>
    <s v="Social Interaction"/>
    <n v="9"/>
    <n v="928"/>
    <n v="9"/>
    <s v="No"/>
    <n v="42"/>
    <n v="57"/>
    <n v="25"/>
    <n v="85"/>
    <n v="20"/>
    <n v="42"/>
  </r>
  <r>
    <n v="10694"/>
    <s v="PC"/>
    <x v="3"/>
    <s v="Loneliness"/>
    <n v="11"/>
    <n v="739"/>
    <n v="10"/>
    <s v="No"/>
    <n v="26"/>
    <n v="35"/>
    <n v="22"/>
    <n v="25"/>
    <n v="12"/>
    <n v="61"/>
  </r>
  <r>
    <n v="10695"/>
    <s v="Xbox"/>
    <x v="9"/>
    <s v="Habit"/>
    <n v="2"/>
    <n v="123"/>
    <n v="10"/>
    <s v="Yes"/>
    <n v="5"/>
    <n v="84"/>
    <n v="36"/>
    <n v="87"/>
    <n v="91"/>
    <n v="92"/>
  </r>
  <r>
    <n v="10696"/>
    <s v="PC"/>
    <x v="1"/>
    <s v="Social Interaction"/>
    <n v="6"/>
    <n v="930"/>
    <n v="5"/>
    <s v="Yes"/>
    <n v="40"/>
    <n v="75"/>
    <n v="85"/>
    <n v="91"/>
    <n v="12"/>
    <n v="18"/>
  </r>
  <r>
    <n v="10697"/>
    <s v="PlayStation"/>
    <x v="3"/>
    <s v="Habit"/>
    <n v="11"/>
    <n v="627"/>
    <n v="8"/>
    <s v="No"/>
    <n v="19"/>
    <n v="29"/>
    <n v="69"/>
    <n v="23"/>
    <n v="20"/>
    <n v="95"/>
  </r>
  <r>
    <n v="10698"/>
    <s v="Tablet"/>
    <x v="3"/>
    <s v="Boredom"/>
    <n v="5"/>
    <n v="967"/>
    <n v="11"/>
    <s v="No"/>
    <n v="26"/>
    <n v="63"/>
    <n v="36"/>
    <n v="45"/>
    <n v="6"/>
    <n v="43"/>
  </r>
  <r>
    <n v="10699"/>
    <s v="Nintendo"/>
    <x v="5"/>
    <s v="Entertainment"/>
    <n v="2"/>
    <n v="767"/>
    <n v="8"/>
    <s v="Yes"/>
    <n v="50"/>
    <n v="34"/>
    <n v="98"/>
    <n v="23"/>
    <n v="99"/>
    <n v="44"/>
  </r>
  <r>
    <n v="10700"/>
    <s v="Tablet"/>
    <x v="2"/>
    <s v="Social Interaction"/>
    <n v="11"/>
    <n v="518"/>
    <n v="4"/>
    <s v="No"/>
    <n v="18"/>
    <n v="42"/>
    <n v="30"/>
    <n v="58"/>
    <n v="46"/>
    <n v="63"/>
  </r>
  <r>
    <n v="10701"/>
    <s v="PC"/>
    <x v="9"/>
    <s v="Habit"/>
    <n v="3"/>
    <n v="405"/>
    <n v="10"/>
    <s v="No"/>
    <n v="9"/>
    <n v="7"/>
    <n v="51"/>
    <n v="66"/>
    <n v="55"/>
    <n v="3"/>
  </r>
  <r>
    <n v="10702"/>
    <s v="Tablet"/>
    <x v="7"/>
    <s v="Relaxation"/>
    <n v="7"/>
    <n v="821"/>
    <n v="10"/>
    <s v="No"/>
    <n v="52"/>
    <n v="97"/>
    <n v="73"/>
    <n v="56"/>
    <n v="94"/>
    <n v="91"/>
  </r>
  <r>
    <n v="10703"/>
    <s v="PC"/>
    <x v="1"/>
    <s v="Challenge"/>
    <n v="3"/>
    <n v="917"/>
    <n v="11"/>
    <s v="No"/>
    <n v="41"/>
    <n v="64"/>
    <n v="44"/>
    <n v="1"/>
    <n v="55"/>
    <n v="10"/>
  </r>
  <r>
    <n v="10704"/>
    <s v="PlayStation"/>
    <x v="2"/>
    <s v="Escapism"/>
    <n v="5"/>
    <n v="541"/>
    <n v="8"/>
    <s v="No"/>
    <n v="6"/>
    <n v="31"/>
    <n v="42"/>
    <n v="56"/>
    <n v="98"/>
    <n v="94"/>
  </r>
  <r>
    <n v="10705"/>
    <s v="Xbox"/>
    <x v="4"/>
    <s v="Stress Relief"/>
    <n v="11"/>
    <n v="37"/>
    <n v="11"/>
    <s v="No"/>
    <n v="54"/>
    <n v="10"/>
    <n v="71"/>
    <n v="89"/>
    <n v="76"/>
    <n v="48"/>
  </r>
  <r>
    <n v="10706"/>
    <s v="Nintendo"/>
    <x v="1"/>
    <s v="Stress Relief"/>
    <n v="4"/>
    <n v="21"/>
    <n v="11"/>
    <s v="No"/>
    <n v="21"/>
    <n v="62"/>
    <n v="92"/>
    <n v="76"/>
    <n v="29"/>
    <n v="72"/>
  </r>
  <r>
    <n v="10707"/>
    <s v="Xbox"/>
    <x v="7"/>
    <s v="Competition"/>
    <n v="5"/>
    <n v="381"/>
    <n v="8"/>
    <s v="Yes"/>
    <n v="24"/>
    <n v="4"/>
    <n v="74"/>
    <n v="23"/>
    <n v="9"/>
    <n v="69"/>
  </r>
  <r>
    <n v="10708"/>
    <s v="PC"/>
    <x v="4"/>
    <s v="Entertainment"/>
    <n v="9"/>
    <n v="488"/>
    <n v="9"/>
    <s v="No"/>
    <n v="63"/>
    <n v="66"/>
    <n v="64"/>
    <n v="13"/>
    <n v="12"/>
    <n v="72"/>
  </r>
  <r>
    <n v="10709"/>
    <s v="Nintendo"/>
    <x v="8"/>
    <s v="Relaxation"/>
    <n v="7"/>
    <n v="204"/>
    <n v="10"/>
    <s v="No"/>
    <n v="60"/>
    <n v="5"/>
    <n v="30"/>
    <n v="21"/>
    <n v="32"/>
    <n v="12"/>
  </r>
  <r>
    <n v="10710"/>
    <s v="Xbox"/>
    <x v="0"/>
    <s v="Habit"/>
    <n v="2"/>
    <n v="734"/>
    <n v="4"/>
    <s v="Yes"/>
    <n v="11"/>
    <n v="72"/>
    <n v="26"/>
    <n v="84"/>
    <n v="41"/>
    <n v="96"/>
  </r>
  <r>
    <n v="10711"/>
    <s v="Xbox"/>
    <x v="1"/>
    <s v="Competition"/>
    <n v="1"/>
    <n v="768"/>
    <n v="10"/>
    <s v="Yes"/>
    <n v="64"/>
    <n v="6"/>
    <n v="67"/>
    <n v="81"/>
    <n v="65"/>
    <n v="45"/>
  </r>
  <r>
    <n v="10712"/>
    <s v="PlayStation"/>
    <x v="4"/>
    <s v="Challenge"/>
    <n v="4"/>
    <n v="572"/>
    <n v="9"/>
    <s v="Yes"/>
    <n v="39"/>
    <n v="72"/>
    <n v="85"/>
    <n v="5"/>
    <n v="83"/>
    <n v="46"/>
  </r>
  <r>
    <n v="10713"/>
    <s v="Tablet"/>
    <x v="3"/>
    <s v="Entertainment"/>
    <n v="3"/>
    <n v="404"/>
    <n v="6"/>
    <s v="Yes"/>
    <n v="26"/>
    <n v="34"/>
    <n v="34"/>
    <n v="30"/>
    <n v="81"/>
    <n v="2"/>
  </r>
  <r>
    <n v="10714"/>
    <s v="PC"/>
    <x v="3"/>
    <s v="Challenge"/>
    <n v="8"/>
    <n v="137"/>
    <n v="5"/>
    <s v="Yes"/>
    <n v="80"/>
    <n v="94"/>
    <n v="32"/>
    <n v="94"/>
    <n v="30"/>
    <n v="78"/>
  </r>
  <r>
    <n v="10715"/>
    <s v="Tablet"/>
    <x v="2"/>
    <s v="Competition"/>
    <n v="10"/>
    <n v="119"/>
    <n v="8"/>
    <s v="No"/>
    <n v="76"/>
    <n v="83"/>
    <n v="10"/>
    <n v="19"/>
    <n v="23"/>
    <n v="75"/>
  </r>
  <r>
    <n v="10716"/>
    <s v="Xbox"/>
    <x v="0"/>
    <s v="Stress Relief"/>
    <n v="10"/>
    <n v="749"/>
    <n v="10"/>
    <s v="No"/>
    <n v="55"/>
    <n v="70"/>
    <n v="53"/>
    <n v="20"/>
    <n v="64"/>
    <n v="17"/>
  </r>
  <r>
    <n v="10717"/>
    <s v="Xbox"/>
    <x v="9"/>
    <s v="Social Interaction"/>
    <n v="8"/>
    <n v="867"/>
    <n v="10"/>
    <s v="No"/>
    <n v="36"/>
    <n v="82"/>
    <n v="24"/>
    <n v="24"/>
    <n v="34"/>
    <n v="53"/>
  </r>
  <r>
    <n v="10718"/>
    <s v="Nintendo"/>
    <x v="1"/>
    <s v="Habit"/>
    <n v="1"/>
    <n v="334"/>
    <n v="7"/>
    <s v="No"/>
    <n v="69"/>
    <n v="37"/>
    <n v="34"/>
    <n v="61"/>
    <n v="36"/>
    <n v="20"/>
  </r>
  <r>
    <n v="10719"/>
    <s v="Nintendo"/>
    <x v="9"/>
    <s v="Boredom"/>
    <n v="11"/>
    <n v="304"/>
    <n v="7"/>
    <s v="Yes"/>
    <n v="68"/>
    <n v="67"/>
    <n v="55"/>
    <n v="97"/>
    <n v="98"/>
    <n v="44"/>
  </r>
  <r>
    <n v="10720"/>
    <s v="Xbox"/>
    <x v="2"/>
    <s v="Challenge"/>
    <n v="4"/>
    <n v="354"/>
    <n v="7"/>
    <s v="No"/>
    <n v="93"/>
    <n v="56"/>
    <n v="87"/>
    <n v="25"/>
    <n v="15"/>
    <n v="83"/>
  </r>
  <r>
    <n v="10721"/>
    <s v="Cell Phone"/>
    <x v="7"/>
    <s v="Boredom"/>
    <n v="4"/>
    <n v="148"/>
    <n v="9"/>
    <s v="Yes"/>
    <n v="75"/>
    <n v="64"/>
    <n v="7"/>
    <n v="91"/>
    <n v="3"/>
    <n v="18"/>
  </r>
  <r>
    <n v="10722"/>
    <s v="Tablet"/>
    <x v="9"/>
    <s v="Stress Relief"/>
    <n v="5"/>
    <n v="480"/>
    <n v="8"/>
    <s v="Yes"/>
    <n v="29"/>
    <n v="61"/>
    <n v="92"/>
    <n v="40"/>
    <n v="60"/>
    <n v="14"/>
  </r>
  <r>
    <n v="10723"/>
    <s v="PC"/>
    <x v="1"/>
    <s v="Social Interaction"/>
    <n v="3"/>
    <n v="400"/>
    <n v="6"/>
    <s v="No"/>
    <n v="35"/>
    <n v="72"/>
    <n v="74"/>
    <n v="13"/>
    <n v="68"/>
    <n v="45"/>
  </r>
  <r>
    <n v="10724"/>
    <s v="PlayStation"/>
    <x v="6"/>
    <s v="Relaxation"/>
    <n v="5"/>
    <n v="118"/>
    <n v="8"/>
    <s v="No"/>
    <n v="21"/>
    <n v="45"/>
    <n v="45"/>
    <n v="33"/>
    <n v="52"/>
    <n v="1"/>
  </r>
  <r>
    <n v="10725"/>
    <s v="PC"/>
    <x v="9"/>
    <s v="Competition"/>
    <n v="2"/>
    <n v="245"/>
    <n v="9"/>
    <s v="No"/>
    <n v="18"/>
    <n v="83"/>
    <n v="42"/>
    <n v="25"/>
    <n v="52"/>
    <n v="9"/>
  </r>
  <r>
    <n v="10726"/>
    <s v="PC"/>
    <x v="6"/>
    <s v="Challenge"/>
    <n v="7"/>
    <n v="450"/>
    <n v="7"/>
    <s v="No"/>
    <n v="15"/>
    <n v="13"/>
    <n v="63"/>
    <n v="90"/>
    <n v="50"/>
    <n v="24"/>
  </r>
  <r>
    <n v="10727"/>
    <s v="Cell Phone"/>
    <x v="5"/>
    <s v="Stress Relief"/>
    <n v="8"/>
    <n v="316"/>
    <n v="5"/>
    <s v="No"/>
    <n v="50"/>
    <n v="87"/>
    <n v="9"/>
    <n v="47"/>
    <n v="27"/>
    <n v="80"/>
  </r>
  <r>
    <n v="10728"/>
    <s v="PlayStation"/>
    <x v="0"/>
    <s v="Entertainment"/>
    <n v="6"/>
    <n v="794"/>
    <n v="4"/>
    <s v="No"/>
    <n v="85"/>
    <n v="78"/>
    <n v="22"/>
    <n v="73"/>
    <n v="87"/>
    <n v="54"/>
  </r>
  <r>
    <n v="10729"/>
    <s v="Cell Phone"/>
    <x v="2"/>
    <s v="Competition"/>
    <n v="3"/>
    <n v="617"/>
    <n v="5"/>
    <s v="Yes"/>
    <n v="82"/>
    <n v="57"/>
    <n v="21"/>
    <n v="50"/>
    <n v="64"/>
    <n v="61"/>
  </r>
  <r>
    <n v="10730"/>
    <s v="PC"/>
    <x v="2"/>
    <s v="Stress Relief"/>
    <n v="8"/>
    <n v="828"/>
    <n v="11"/>
    <s v="No"/>
    <n v="96"/>
    <n v="52"/>
    <n v="44"/>
    <n v="23"/>
    <n v="60"/>
    <n v="56"/>
  </r>
  <r>
    <n v="10731"/>
    <s v="PC"/>
    <x v="8"/>
    <s v="Social Interaction"/>
    <n v="4"/>
    <n v="127"/>
    <n v="7"/>
    <s v="Yes"/>
    <n v="57"/>
    <n v="81"/>
    <n v="90"/>
    <n v="69"/>
    <n v="65"/>
    <n v="16"/>
  </r>
  <r>
    <n v="10732"/>
    <s v="Xbox"/>
    <x v="0"/>
    <s v="Boredom"/>
    <n v="1"/>
    <n v="471"/>
    <n v="7"/>
    <s v="Yes"/>
    <n v="645"/>
    <n v="94"/>
    <n v="1"/>
    <n v="47"/>
    <n v="7"/>
    <n v="4"/>
  </r>
  <r>
    <n v="10733"/>
    <s v="PC"/>
    <x v="9"/>
    <s v="Entertainment"/>
    <n v="5"/>
    <n v="983"/>
    <n v="9"/>
    <s v="Yes"/>
    <n v="25"/>
    <n v="53"/>
    <n v="13"/>
    <n v="49"/>
    <n v="71"/>
    <n v="61"/>
  </r>
  <r>
    <n v="10734"/>
    <s v="Cell Phone"/>
    <x v="0"/>
    <s v="Challenge"/>
    <n v="4"/>
    <n v="676"/>
    <n v="8"/>
    <s v="Yes"/>
    <n v="72"/>
    <n v="83"/>
    <n v="96"/>
    <n v="71"/>
    <n v="26"/>
    <n v="4"/>
  </r>
  <r>
    <n v="10735"/>
    <s v="PlayStation"/>
    <x v="0"/>
    <s v="Stress Relief"/>
    <n v="10"/>
    <n v="943"/>
    <n v="6"/>
    <s v="Yes"/>
    <n v="66"/>
    <n v="40"/>
    <n v="78"/>
    <n v="80"/>
    <n v="4"/>
    <n v="27"/>
  </r>
  <r>
    <n v="10736"/>
    <s v="Cell Phone"/>
    <x v="7"/>
    <s v="Entertainment"/>
    <n v="10"/>
    <n v="783"/>
    <n v="6"/>
    <s v="No"/>
    <n v="72"/>
    <n v="55"/>
    <n v="22"/>
    <n v="58"/>
    <n v="56"/>
    <n v="21"/>
  </r>
  <r>
    <n v="10737"/>
    <s v="Xbox"/>
    <x v="4"/>
    <s v="Relaxation"/>
    <n v="3"/>
    <n v="871"/>
    <n v="6"/>
    <s v="No"/>
    <n v="7"/>
    <n v="96"/>
    <n v="80"/>
    <n v="96"/>
    <n v="85"/>
    <n v="1"/>
  </r>
  <r>
    <n v="10738"/>
    <s v="Nintendo"/>
    <x v="7"/>
    <s v="Stress Relief"/>
    <n v="4"/>
    <n v="293"/>
    <n v="8"/>
    <s v="Yes"/>
    <n v="76"/>
    <n v="68"/>
    <n v="17"/>
    <n v="83"/>
    <n v="16"/>
    <n v="29"/>
  </r>
  <r>
    <n v="10739"/>
    <s v="Xbox"/>
    <x v="4"/>
    <s v="Challenge"/>
    <n v="9"/>
    <n v="27"/>
    <n v="6"/>
    <s v="No"/>
    <n v="5"/>
    <n v="77"/>
    <n v="31"/>
    <n v="19"/>
    <n v="26"/>
    <n v="89"/>
  </r>
  <r>
    <n v="10740"/>
    <s v="Cell Phone"/>
    <x v="6"/>
    <s v="Stress Relief"/>
    <n v="4"/>
    <n v="985"/>
    <n v="9"/>
    <s v="Yes"/>
    <n v="11"/>
    <n v="34"/>
    <n v="17"/>
    <n v="54"/>
    <n v="2"/>
    <n v="91"/>
  </r>
  <r>
    <n v="10741"/>
    <s v="PlayStation"/>
    <x v="6"/>
    <s v="Challenge"/>
    <n v="5"/>
    <n v="671"/>
    <n v="9"/>
    <s v="Yes"/>
    <n v="29"/>
    <n v="92"/>
    <n v="80"/>
    <n v="23"/>
    <n v="85"/>
    <n v="75"/>
  </r>
  <r>
    <n v="10742"/>
    <s v="Xbox"/>
    <x v="4"/>
    <s v="Boredom"/>
    <n v="3"/>
    <n v="602"/>
    <n v="4"/>
    <s v="Yes"/>
    <n v="31"/>
    <n v="49"/>
    <n v="64"/>
    <n v="79"/>
    <n v="23"/>
    <n v="29"/>
  </r>
  <r>
    <n v="10743"/>
    <s v="Nintendo"/>
    <x v="7"/>
    <s v="Relaxation"/>
    <n v="8"/>
    <n v="306"/>
    <n v="10"/>
    <s v="No"/>
    <n v="72"/>
    <n v="60"/>
    <n v="60"/>
    <n v="80"/>
    <n v="20"/>
    <n v="32"/>
  </r>
  <r>
    <n v="10744"/>
    <s v="Nintendo"/>
    <x v="3"/>
    <s v="Boredom"/>
    <n v="2"/>
    <n v="611"/>
    <n v="4"/>
    <s v="Yes"/>
    <n v="63"/>
    <n v="65"/>
    <n v="92"/>
    <n v="66"/>
    <n v="64"/>
    <n v="56"/>
  </r>
  <r>
    <n v="10745"/>
    <s v="Tablet"/>
    <x v="2"/>
    <s v="Entertainment"/>
    <n v="4"/>
    <n v="582"/>
    <n v="11"/>
    <s v="Yes"/>
    <n v="56"/>
    <n v="32"/>
    <n v="43"/>
    <n v="53"/>
    <n v="85"/>
    <n v="51"/>
  </r>
  <r>
    <n v="10746"/>
    <s v="PlayStation"/>
    <x v="4"/>
    <s v="Challenge"/>
    <n v="1"/>
    <n v="322"/>
    <n v="11"/>
    <s v="Yes"/>
    <n v="8"/>
    <n v="36"/>
    <n v="3"/>
    <n v="43"/>
    <n v="23"/>
    <n v="72"/>
  </r>
  <r>
    <n v="10747"/>
    <s v="PlayStation"/>
    <x v="7"/>
    <s v="Loneliness"/>
    <n v="8"/>
    <n v="220"/>
    <n v="4"/>
    <s v="No"/>
    <n v="76"/>
    <n v="4"/>
    <n v="60"/>
    <n v="2"/>
    <n v="45"/>
    <n v="30"/>
  </r>
  <r>
    <n v="10748"/>
    <s v="Nintendo"/>
    <x v="9"/>
    <s v="Relaxation"/>
    <n v="10"/>
    <n v="479"/>
    <n v="6"/>
    <s v="No"/>
    <n v="17"/>
    <n v="3"/>
    <n v="94"/>
    <n v="83"/>
    <n v="12"/>
    <n v="47"/>
  </r>
  <r>
    <n v="10749"/>
    <s v="Xbox"/>
    <x v="6"/>
    <s v="Stress Relief"/>
    <n v="10"/>
    <n v="96"/>
    <n v="7"/>
    <s v="Yes"/>
    <n v="26"/>
    <n v="6"/>
    <n v="24"/>
    <n v="10"/>
    <n v="47"/>
    <n v="30"/>
  </r>
  <r>
    <n v="10750"/>
    <s v="Tablet"/>
    <x v="4"/>
    <s v="Competition"/>
    <n v="3"/>
    <n v="776"/>
    <n v="4"/>
    <s v="No"/>
    <n v="66"/>
    <n v="31"/>
    <n v="52"/>
    <n v="31"/>
    <n v="50"/>
    <n v="93"/>
  </r>
  <r>
    <n v="10751"/>
    <s v="Xbox"/>
    <x v="8"/>
    <s v="Entertainment"/>
    <n v="2"/>
    <n v="949"/>
    <n v="8"/>
    <s v="No"/>
    <n v="71"/>
    <n v="40"/>
    <n v="10"/>
    <n v="69"/>
    <n v="75"/>
    <n v="48"/>
  </r>
  <r>
    <n v="10752"/>
    <s v="PC"/>
    <x v="6"/>
    <s v="Challenge"/>
    <n v="5"/>
    <n v="480"/>
    <n v="6"/>
    <s v="No"/>
    <n v="70"/>
    <n v="61"/>
    <n v="29"/>
    <n v="2"/>
    <n v="41"/>
    <n v="68"/>
  </r>
  <r>
    <n v="10753"/>
    <s v="Tablet"/>
    <x v="2"/>
    <s v="Stress Relief"/>
    <n v="3"/>
    <n v="923"/>
    <n v="10"/>
    <s v="No"/>
    <n v="84"/>
    <n v="26"/>
    <n v="4"/>
    <n v="3"/>
    <n v="20"/>
    <n v="34"/>
  </r>
  <r>
    <n v="10754"/>
    <s v="Nintendo"/>
    <x v="0"/>
    <s v="Habit"/>
    <n v="1"/>
    <n v="454"/>
    <n v="6"/>
    <s v="No"/>
    <n v="22"/>
    <n v="25"/>
    <n v="12"/>
    <n v="35"/>
    <n v="78"/>
    <n v="62"/>
  </r>
  <r>
    <n v="10755"/>
    <s v="Cell Phone"/>
    <x v="9"/>
    <s v="Habit"/>
    <n v="2"/>
    <n v="691"/>
    <n v="4"/>
    <s v="No"/>
    <n v="15"/>
    <n v="35"/>
    <n v="24"/>
    <n v="14"/>
    <n v="4"/>
    <n v="27"/>
  </r>
  <r>
    <n v="10756"/>
    <s v="Nintendo"/>
    <x v="2"/>
    <s v="Competition"/>
    <n v="5"/>
    <n v="867"/>
    <n v="4"/>
    <s v="No"/>
    <n v="26"/>
    <n v="15"/>
    <n v="77"/>
    <n v="3"/>
    <n v="81"/>
    <n v="55"/>
  </r>
  <r>
    <n v="10757"/>
    <s v="Tablet"/>
    <x v="3"/>
    <s v="Relaxation"/>
    <n v="4"/>
    <n v="922"/>
    <n v="6"/>
    <s v="No"/>
    <n v="76"/>
    <n v="20"/>
    <n v="68"/>
    <n v="74"/>
    <n v="52"/>
    <n v="96"/>
  </r>
  <r>
    <n v="10758"/>
    <s v="PC"/>
    <x v="2"/>
    <s v="Loneliness"/>
    <n v="7"/>
    <n v="976"/>
    <n v="8"/>
    <s v="No"/>
    <n v="17"/>
    <n v="18"/>
    <n v="25"/>
    <n v="28"/>
    <n v="36"/>
    <n v="59"/>
  </r>
  <r>
    <n v="10759"/>
    <s v="Xbox"/>
    <x v="8"/>
    <s v="Entertainment"/>
    <n v="2"/>
    <n v="516"/>
    <n v="7"/>
    <s v="Yes"/>
    <n v="21"/>
    <n v="66"/>
    <n v="62"/>
    <n v="86"/>
    <n v="19"/>
    <n v="33"/>
  </r>
  <r>
    <n v="10760"/>
    <s v="Xbox"/>
    <x v="9"/>
    <s v="Habit"/>
    <n v="11"/>
    <n v="390"/>
    <n v="4"/>
    <s v="Yes"/>
    <n v="67"/>
    <n v="39"/>
    <n v="20"/>
    <n v="86"/>
    <n v="3"/>
    <n v="4"/>
  </r>
  <r>
    <n v="10761"/>
    <s v="Xbox"/>
    <x v="4"/>
    <s v="Entertainment"/>
    <n v="5"/>
    <n v="236"/>
    <n v="8"/>
    <s v="Yes"/>
    <n v="84"/>
    <n v="31"/>
    <n v="40"/>
    <n v="91"/>
    <n v="46"/>
    <n v="60"/>
  </r>
  <r>
    <n v="10762"/>
    <s v="Xbox"/>
    <x v="4"/>
    <s v="Relaxation"/>
    <n v="1"/>
    <n v="604"/>
    <n v="10"/>
    <s v="Yes"/>
    <n v="42"/>
    <n v="23"/>
    <n v="83"/>
    <n v="12"/>
    <n v="86"/>
    <n v="3"/>
  </r>
  <r>
    <n v="10763"/>
    <s v="Nintendo"/>
    <x v="1"/>
    <s v="Boredom"/>
    <n v="11"/>
    <n v="298"/>
    <n v="10"/>
    <s v="No"/>
    <n v="17"/>
    <n v="18"/>
    <n v="11"/>
    <n v="69"/>
    <n v="94"/>
    <n v="65"/>
  </r>
  <r>
    <n v="10764"/>
    <s v="Xbox"/>
    <x v="4"/>
    <s v="Entertainment"/>
    <n v="6"/>
    <n v="334"/>
    <n v="10"/>
    <s v="Yes"/>
    <n v="43"/>
    <n v="64"/>
    <n v="85"/>
    <n v="71"/>
    <n v="68"/>
    <n v="22"/>
  </r>
  <r>
    <n v="10765"/>
    <s v="Xbox"/>
    <x v="0"/>
    <s v="Competition"/>
    <n v="3"/>
    <n v="587"/>
    <n v="8"/>
    <s v="No"/>
    <n v="37"/>
    <n v="91"/>
    <n v="82"/>
    <n v="99"/>
    <n v="77"/>
    <n v="93"/>
  </r>
  <r>
    <n v="10766"/>
    <s v="Nintendo"/>
    <x v="0"/>
    <s v="Boredom"/>
    <n v="2"/>
    <n v="784"/>
    <n v="7"/>
    <s v="No"/>
    <n v="22"/>
    <n v="91"/>
    <n v="18"/>
    <n v="80"/>
    <n v="59"/>
    <n v="59"/>
  </r>
  <r>
    <n v="10767"/>
    <s v="PC"/>
    <x v="3"/>
    <s v="Competition"/>
    <n v="7"/>
    <n v="248"/>
    <n v="5"/>
    <s v="No"/>
    <n v="74"/>
    <n v="43"/>
    <n v="4"/>
    <n v="31"/>
    <n v="5"/>
    <n v="72"/>
  </r>
  <r>
    <n v="10768"/>
    <s v="Nintendo"/>
    <x v="0"/>
    <s v="Competition"/>
    <n v="8"/>
    <n v="512"/>
    <n v="9"/>
    <s v="Yes"/>
    <n v="80"/>
    <n v="71"/>
    <n v="1"/>
    <n v="3"/>
    <n v="14"/>
    <n v="97"/>
  </r>
  <r>
    <n v="10769"/>
    <s v="Cell Phone"/>
    <x v="0"/>
    <s v="Habit"/>
    <n v="2"/>
    <n v="34"/>
    <n v="5"/>
    <s v="Yes"/>
    <n v="52"/>
    <n v="96"/>
    <n v="7"/>
    <n v="41"/>
    <n v="80"/>
    <n v="8"/>
  </r>
  <r>
    <n v="10770"/>
    <s v="Cell Phone"/>
    <x v="0"/>
    <s v="Stress Relief"/>
    <n v="10"/>
    <n v="748"/>
    <n v="9"/>
    <s v="No"/>
    <n v="24"/>
    <n v="55"/>
    <n v="38"/>
    <n v="39"/>
    <n v="60"/>
    <n v="9"/>
  </r>
  <r>
    <n v="10771"/>
    <s v="Tablet"/>
    <x v="7"/>
    <s v="Habit"/>
    <n v="3"/>
    <n v="769"/>
    <n v="4"/>
    <s v="No"/>
    <n v="27"/>
    <n v="28"/>
    <n v="99"/>
    <n v="19"/>
    <n v="70"/>
    <n v="30"/>
  </r>
  <r>
    <n v="10772"/>
    <s v="Nintendo"/>
    <x v="7"/>
    <s v="Escapism"/>
    <n v="6"/>
    <n v="63"/>
    <n v="8"/>
    <s v="No"/>
    <n v="17"/>
    <n v="76"/>
    <n v="86"/>
    <n v="28"/>
    <n v="57"/>
    <n v="64"/>
  </r>
  <r>
    <n v="10773"/>
    <s v="Xbox"/>
    <x v="8"/>
    <s v="Entertainment"/>
    <n v="6"/>
    <n v="837"/>
    <n v="11"/>
    <s v="Yes"/>
    <n v="84"/>
    <n v="3"/>
    <n v="18"/>
    <n v="25"/>
    <n v="16"/>
    <n v="51"/>
  </r>
  <r>
    <n v="10774"/>
    <s v="Nintendo"/>
    <x v="0"/>
    <s v="Relaxation"/>
    <n v="1"/>
    <n v="895"/>
    <n v="4"/>
    <s v="No"/>
    <n v="69"/>
    <n v="67"/>
    <n v="43"/>
    <n v="72"/>
    <n v="49"/>
    <n v="18"/>
  </r>
  <r>
    <n v="10775"/>
    <s v="Nintendo"/>
    <x v="9"/>
    <s v="Habit"/>
    <n v="5"/>
    <n v="341"/>
    <n v="7"/>
    <s v="No"/>
    <n v="21"/>
    <n v="4"/>
    <n v="81"/>
    <n v="24"/>
    <n v="35"/>
    <n v="96"/>
  </r>
  <r>
    <n v="10776"/>
    <s v="PC"/>
    <x v="5"/>
    <s v="Escapism"/>
    <n v="10"/>
    <n v="728"/>
    <n v="11"/>
    <s v="Yes"/>
    <n v="70"/>
    <n v="88"/>
    <n v="87"/>
    <n v="41"/>
    <n v="6"/>
    <n v="38"/>
  </r>
  <r>
    <n v="10777"/>
    <s v="Xbox"/>
    <x v="5"/>
    <s v="Loneliness"/>
    <n v="4"/>
    <n v="698"/>
    <n v="9"/>
    <s v="No"/>
    <n v="21"/>
    <n v="87"/>
    <n v="40"/>
    <n v="66"/>
    <n v="39"/>
    <n v="28"/>
  </r>
  <r>
    <n v="10778"/>
    <s v="Tablet"/>
    <x v="2"/>
    <s v="Boredom"/>
    <n v="6"/>
    <n v="309"/>
    <n v="11"/>
    <s v="Yes"/>
    <n v="97"/>
    <n v="87"/>
    <n v="47"/>
    <n v="92"/>
    <n v="86"/>
    <n v="63"/>
  </r>
  <r>
    <n v="10779"/>
    <s v="Nintendo"/>
    <x v="6"/>
    <s v="Escapism"/>
    <n v="3"/>
    <n v="782"/>
    <n v="9"/>
    <s v="Yes"/>
    <n v="45"/>
    <n v="27"/>
    <n v="21"/>
    <n v="93"/>
    <n v="8"/>
    <n v="42"/>
  </r>
  <r>
    <n v="10780"/>
    <s v="PC"/>
    <x v="2"/>
    <s v="Entertainment"/>
    <n v="10"/>
    <n v="269"/>
    <n v="4"/>
    <s v="Yes"/>
    <n v="16"/>
    <n v="28"/>
    <n v="67"/>
    <n v="57"/>
    <n v="63"/>
    <n v="89"/>
  </r>
  <r>
    <n v="10781"/>
    <s v="Tablet"/>
    <x v="4"/>
    <s v="Habit"/>
    <n v="7"/>
    <n v="60"/>
    <n v="10"/>
    <s v="No"/>
    <n v="26"/>
    <n v="33"/>
    <n v="60"/>
    <n v="71"/>
    <n v="11"/>
    <n v="81"/>
  </r>
  <r>
    <n v="10782"/>
    <s v="Xbox"/>
    <x v="3"/>
    <s v="Escapism"/>
    <n v="8"/>
    <n v="694"/>
    <n v="11"/>
    <s v="No"/>
    <n v="62"/>
    <n v="86"/>
    <n v="18"/>
    <n v="1"/>
    <n v="93"/>
    <n v="2"/>
  </r>
  <r>
    <n v="10783"/>
    <s v="Xbox"/>
    <x v="4"/>
    <s v="Habit"/>
    <n v="10"/>
    <n v="512"/>
    <n v="10"/>
    <s v="No"/>
    <n v="78"/>
    <n v="22"/>
    <n v="63"/>
    <n v="21"/>
    <n v="13"/>
    <n v="51"/>
  </r>
  <r>
    <n v="10784"/>
    <s v="PC"/>
    <x v="5"/>
    <s v="Competition"/>
    <n v="11"/>
    <n v="525"/>
    <n v="9"/>
    <s v="No"/>
    <n v="62"/>
    <n v="99"/>
    <n v="5"/>
    <n v="8"/>
    <n v="23"/>
    <n v="87"/>
  </r>
  <r>
    <n v="10785"/>
    <s v="PC"/>
    <x v="8"/>
    <s v="Entertainment"/>
    <n v="8"/>
    <n v="607"/>
    <n v="6"/>
    <s v="No"/>
    <n v="56"/>
    <n v="55"/>
    <n v="35"/>
    <n v="93"/>
    <n v="77"/>
    <n v="20"/>
  </r>
  <r>
    <n v="10786"/>
    <s v="PlayStation"/>
    <x v="9"/>
    <s v="Challenge"/>
    <n v="8"/>
    <n v="747"/>
    <n v="11"/>
    <s v="Yes"/>
    <n v="38"/>
    <n v="49"/>
    <n v="85"/>
    <n v="28"/>
    <n v="9"/>
    <n v="38"/>
  </r>
  <r>
    <n v="10787"/>
    <s v="Nintendo"/>
    <x v="9"/>
    <s v="Social Interaction"/>
    <n v="10"/>
    <n v="331"/>
    <n v="10"/>
    <s v="No"/>
    <n v="13"/>
    <n v="82"/>
    <n v="51"/>
    <n v="55"/>
    <n v="11"/>
    <n v="74"/>
  </r>
  <r>
    <n v="10788"/>
    <s v="Tablet"/>
    <x v="3"/>
    <s v="Challenge"/>
    <n v="7"/>
    <n v="444"/>
    <n v="9"/>
    <s v="No"/>
    <n v="67"/>
    <n v="4"/>
    <n v="81"/>
    <n v="62"/>
    <n v="9"/>
    <n v="34"/>
  </r>
  <r>
    <n v="10789"/>
    <s v="PC"/>
    <x v="9"/>
    <s v="Competition"/>
    <n v="9"/>
    <n v="428"/>
    <n v="8"/>
    <s v="Yes"/>
    <n v="75"/>
    <n v="28"/>
    <n v="77"/>
    <n v="40"/>
    <n v="65"/>
    <n v="57"/>
  </r>
  <r>
    <n v="10790"/>
    <s v="Tablet"/>
    <x v="0"/>
    <s v="Loneliness"/>
    <n v="5"/>
    <n v="948"/>
    <n v="10"/>
    <s v="No"/>
    <n v="34"/>
    <n v="72"/>
    <n v="24"/>
    <n v="58"/>
    <n v="47"/>
    <n v="97"/>
  </r>
  <r>
    <n v="10791"/>
    <s v="PC"/>
    <x v="5"/>
    <s v="Competition"/>
    <n v="10"/>
    <n v="409"/>
    <n v="6"/>
    <s v="No"/>
    <n v="56"/>
    <n v="62"/>
    <n v="27"/>
    <n v="34"/>
    <n v="36"/>
    <n v="92"/>
  </r>
  <r>
    <n v="10792"/>
    <s v="PlayStation"/>
    <x v="2"/>
    <s v="Entertainment"/>
    <n v="9"/>
    <n v="182"/>
    <n v="9"/>
    <s v="No"/>
    <n v="47"/>
    <n v="22"/>
    <n v="36"/>
    <n v="87"/>
    <n v="21"/>
    <n v="31"/>
  </r>
  <r>
    <n v="10793"/>
    <s v="PlayStation"/>
    <x v="5"/>
    <s v="Boredom"/>
    <n v="11"/>
    <n v="21"/>
    <n v="7"/>
    <s v="Yes"/>
    <n v="11"/>
    <n v="99"/>
    <n v="19"/>
    <n v="98"/>
    <n v="90"/>
    <n v="50"/>
  </r>
  <r>
    <n v="10794"/>
    <s v="Xbox"/>
    <x v="5"/>
    <s v="Entertainment"/>
    <n v="11"/>
    <n v="506"/>
    <n v="4"/>
    <s v="No"/>
    <n v="34"/>
    <n v="11"/>
    <n v="66"/>
    <n v="94"/>
    <n v="16"/>
    <n v="63"/>
  </r>
  <r>
    <n v="10795"/>
    <s v="Tablet"/>
    <x v="7"/>
    <s v="Habit"/>
    <n v="7"/>
    <n v="200"/>
    <n v="7"/>
    <s v="Yes"/>
    <n v="33"/>
    <n v="70"/>
    <n v="41"/>
    <n v="43"/>
    <n v="45"/>
    <n v="39"/>
  </r>
  <r>
    <n v="10796"/>
    <s v="Xbox"/>
    <x v="4"/>
    <s v="Loneliness"/>
    <n v="1"/>
    <n v="932"/>
    <n v="9"/>
    <s v="Yes"/>
    <n v="24"/>
    <n v="14"/>
    <n v="63"/>
    <n v="84"/>
    <n v="42"/>
    <n v="69"/>
  </r>
  <r>
    <n v="10797"/>
    <s v="Nintendo"/>
    <x v="5"/>
    <s v="Escapism"/>
    <n v="11"/>
    <n v="671"/>
    <n v="4"/>
    <s v="Yes"/>
    <n v="12"/>
    <n v="59"/>
    <n v="64"/>
    <n v="95"/>
    <n v="91"/>
    <n v="18"/>
  </r>
  <r>
    <n v="10798"/>
    <s v="Tablet"/>
    <x v="9"/>
    <s v="Social Interaction"/>
    <n v="10"/>
    <n v="435"/>
    <n v="7"/>
    <s v="No"/>
    <n v="74"/>
    <n v="72"/>
    <n v="38"/>
    <n v="40"/>
    <n v="27"/>
    <n v="95"/>
  </r>
  <r>
    <n v="10799"/>
    <s v="Xbox"/>
    <x v="1"/>
    <s v="Challenge"/>
    <n v="4"/>
    <n v="381"/>
    <n v="9"/>
    <s v="Yes"/>
    <n v="10"/>
    <n v="49"/>
    <n v="4"/>
    <n v="51"/>
    <n v="88"/>
    <n v="33"/>
  </r>
  <r>
    <n v="10800"/>
    <s v="Cell Phone"/>
    <x v="5"/>
    <s v="Relaxation"/>
    <n v="10"/>
    <n v="912"/>
    <n v="9"/>
    <s v="No"/>
    <n v="98"/>
    <n v="12"/>
    <n v="78"/>
    <n v="1"/>
    <n v="63"/>
    <n v="60"/>
  </r>
  <r>
    <n v="10801"/>
    <s v="Tablet"/>
    <x v="6"/>
    <s v="Escapism"/>
    <n v="7"/>
    <n v="253"/>
    <n v="4"/>
    <s v="No"/>
    <n v="94"/>
    <n v="80"/>
    <n v="52"/>
    <n v="12"/>
    <n v="46"/>
    <n v="42"/>
  </r>
  <r>
    <n v="10802"/>
    <s v="Tablet"/>
    <x v="9"/>
    <s v="Escapism"/>
    <n v="10"/>
    <n v="560"/>
    <n v="11"/>
    <s v="No"/>
    <n v="44"/>
    <n v="41"/>
    <n v="81"/>
    <n v="56"/>
    <n v="62"/>
    <n v="86"/>
  </r>
  <r>
    <n v="10803"/>
    <s v="Tablet"/>
    <x v="9"/>
    <s v="Loneliness"/>
    <n v="9"/>
    <n v="639"/>
    <n v="10"/>
    <s v="Yes"/>
    <n v="92"/>
    <n v="16"/>
    <n v="62"/>
    <n v="98"/>
    <n v="64"/>
    <n v="37"/>
  </r>
  <r>
    <n v="10804"/>
    <s v="Tablet"/>
    <x v="0"/>
    <s v="Challenge"/>
    <n v="11"/>
    <n v="647"/>
    <n v="6"/>
    <s v="Yes"/>
    <n v="70"/>
    <n v="28"/>
    <n v="35"/>
    <n v="55"/>
    <n v="97"/>
    <n v="57"/>
  </r>
  <r>
    <n v="10805"/>
    <s v="Xbox"/>
    <x v="2"/>
    <s v="Escapism"/>
    <n v="11"/>
    <n v="94"/>
    <n v="6"/>
    <s v="No"/>
    <n v="48"/>
    <n v="68"/>
    <n v="12"/>
    <n v="13"/>
    <n v="82"/>
    <n v="17"/>
  </r>
  <r>
    <n v="10806"/>
    <s v="PC"/>
    <x v="4"/>
    <s v="Loneliness"/>
    <n v="5"/>
    <n v="164"/>
    <n v="6"/>
    <s v="Yes"/>
    <n v="92"/>
    <n v="82"/>
    <n v="49"/>
    <n v="46"/>
    <n v="18"/>
    <n v="78"/>
  </r>
  <r>
    <n v="10807"/>
    <s v="PlayStation"/>
    <x v="1"/>
    <s v="Entertainment"/>
    <n v="3"/>
    <n v="246"/>
    <n v="9"/>
    <s v="No"/>
    <n v="4"/>
    <n v="48"/>
    <n v="79"/>
    <n v="57"/>
    <n v="76"/>
    <n v="17"/>
  </r>
  <r>
    <n v="10808"/>
    <s v="Tablet"/>
    <x v="8"/>
    <s v="Escapism"/>
    <n v="11"/>
    <n v="912"/>
    <n v="6"/>
    <s v="No"/>
    <n v="10"/>
    <n v="5"/>
    <n v="28"/>
    <n v="60"/>
    <n v="14"/>
    <n v="8"/>
  </r>
  <r>
    <n v="10809"/>
    <s v="Xbox"/>
    <x v="4"/>
    <s v="Entertainment"/>
    <n v="7"/>
    <n v="985"/>
    <n v="11"/>
    <s v="No"/>
    <n v="19"/>
    <n v="62"/>
    <n v="55"/>
    <n v="81"/>
    <n v="19"/>
    <n v="30"/>
  </r>
  <r>
    <n v="10810"/>
    <s v="Cell Phone"/>
    <x v="5"/>
    <s v="Challenge"/>
    <n v="8"/>
    <n v="210"/>
    <n v="10"/>
    <s v="Yes"/>
    <n v="25"/>
    <n v="33"/>
    <n v="56"/>
    <n v="14"/>
    <n v="96"/>
    <n v="72"/>
  </r>
  <r>
    <n v="10811"/>
    <s v="Tablet"/>
    <x v="2"/>
    <s v="Challenge"/>
    <n v="6"/>
    <n v="527"/>
    <n v="10"/>
    <s v="No"/>
    <n v="34"/>
    <n v="81"/>
    <n v="75"/>
    <n v="92"/>
    <n v="50"/>
    <n v="11"/>
  </r>
  <r>
    <n v="10812"/>
    <s v="PC"/>
    <x v="4"/>
    <s v="Escapism"/>
    <n v="3"/>
    <n v="300"/>
    <n v="5"/>
    <s v="No"/>
    <n v="55"/>
    <n v="30"/>
    <n v="56"/>
    <n v="24"/>
    <n v="63"/>
    <n v="41"/>
  </r>
  <r>
    <n v="10813"/>
    <s v="Xbox"/>
    <x v="9"/>
    <s v="Challenge"/>
    <n v="9"/>
    <n v="891"/>
    <n v="8"/>
    <s v="No"/>
    <n v="49"/>
    <n v="64"/>
    <n v="59"/>
    <n v="60"/>
    <n v="97"/>
    <n v="97"/>
  </r>
  <r>
    <n v="10814"/>
    <s v="PC"/>
    <x v="9"/>
    <s v="Entertainment"/>
    <n v="7"/>
    <n v="189"/>
    <n v="10"/>
    <s v="No"/>
    <n v="73"/>
    <n v="80"/>
    <n v="44"/>
    <n v="80"/>
    <n v="9"/>
    <n v="22"/>
  </r>
  <r>
    <n v="10815"/>
    <s v="PlayStation"/>
    <x v="9"/>
    <s v="Social Interaction"/>
    <n v="9"/>
    <n v="221"/>
    <n v="10"/>
    <s v="No"/>
    <n v="37"/>
    <n v="76"/>
    <n v="6"/>
    <n v="47"/>
    <n v="64"/>
    <n v="16"/>
  </r>
  <r>
    <n v="10816"/>
    <s v="Nintendo"/>
    <x v="8"/>
    <s v="Entertainment"/>
    <n v="9"/>
    <n v="879"/>
    <n v="10"/>
    <s v="Yes"/>
    <n v="92"/>
    <n v="51"/>
    <n v="25"/>
    <n v="92"/>
    <n v="86"/>
    <n v="53"/>
  </r>
  <r>
    <n v="10817"/>
    <s v="PC"/>
    <x v="3"/>
    <s v="Social Interaction"/>
    <n v="6"/>
    <n v="251"/>
    <n v="7"/>
    <s v="Yes"/>
    <n v="20"/>
    <n v="37"/>
    <n v="84"/>
    <n v="30"/>
    <n v="53"/>
    <n v="61"/>
  </r>
  <r>
    <n v="10818"/>
    <s v="Nintendo"/>
    <x v="9"/>
    <s v="Relaxation"/>
    <n v="3"/>
    <n v="826"/>
    <n v="4"/>
    <s v="Yes"/>
    <n v="81"/>
    <n v="83"/>
    <n v="84"/>
    <n v="65"/>
    <n v="34"/>
    <n v="88"/>
  </r>
  <r>
    <n v="10819"/>
    <s v="Cell Phone"/>
    <x v="2"/>
    <s v="Stress Relief"/>
    <n v="2"/>
    <n v="308"/>
    <n v="4"/>
    <s v="Yes"/>
    <n v="1"/>
    <n v="19"/>
    <n v="72"/>
    <n v="30"/>
    <n v="50"/>
    <n v="20"/>
  </r>
  <r>
    <n v="10820"/>
    <s v="Tablet"/>
    <x v="8"/>
    <s v="Boredom"/>
    <n v="11"/>
    <n v="896"/>
    <n v="11"/>
    <s v="Yes"/>
    <n v="52"/>
    <n v="74"/>
    <n v="32"/>
    <n v="46"/>
    <n v="10"/>
    <n v="1"/>
  </r>
  <r>
    <n v="10821"/>
    <s v="PlayStation"/>
    <x v="1"/>
    <s v="Challenge"/>
    <n v="10"/>
    <n v="390"/>
    <n v="5"/>
    <s v="Yes"/>
    <n v="94"/>
    <n v="84"/>
    <n v="50"/>
    <n v="94"/>
    <n v="40"/>
    <n v="4"/>
  </r>
  <r>
    <n v="10822"/>
    <s v="Tablet"/>
    <x v="6"/>
    <s v="Stress Relief"/>
    <n v="11"/>
    <n v="52"/>
    <n v="11"/>
    <s v="No"/>
    <n v="34"/>
    <n v="67"/>
    <n v="5"/>
    <n v="32"/>
    <n v="73"/>
    <n v="60"/>
  </r>
  <r>
    <n v="10823"/>
    <s v="Tablet"/>
    <x v="6"/>
    <s v="Habit"/>
    <n v="2"/>
    <n v="475"/>
    <n v="7"/>
    <s v="No"/>
    <n v="97"/>
    <n v="59"/>
    <n v="81"/>
    <n v="95"/>
    <n v="3"/>
    <n v="4"/>
  </r>
  <r>
    <n v="10824"/>
    <s v="Nintendo"/>
    <x v="0"/>
    <s v="Escapism"/>
    <n v="8"/>
    <n v="713"/>
    <n v="10"/>
    <s v="No"/>
    <n v="63"/>
    <n v="18"/>
    <n v="31"/>
    <n v="70"/>
    <n v="97"/>
    <n v="89"/>
  </r>
  <r>
    <n v="10825"/>
    <s v="Tablet"/>
    <x v="2"/>
    <s v="Competition"/>
    <n v="11"/>
    <n v="480"/>
    <n v="4"/>
    <s v="No"/>
    <n v="44"/>
    <n v="40"/>
    <n v="15"/>
    <n v="13"/>
    <n v="1"/>
    <n v="27"/>
  </r>
  <r>
    <n v="10826"/>
    <s v="Tablet"/>
    <x v="2"/>
    <s v="Entertainment"/>
    <n v="10"/>
    <n v="318"/>
    <n v="5"/>
    <s v="No"/>
    <n v="65"/>
    <n v="33"/>
    <n v="95"/>
    <n v="16"/>
    <n v="10"/>
    <n v="13"/>
  </r>
  <r>
    <n v="10827"/>
    <s v="Cell Phone"/>
    <x v="0"/>
    <s v="Loneliness"/>
    <n v="11"/>
    <n v="905"/>
    <n v="8"/>
    <s v="Yes"/>
    <n v="92"/>
    <n v="59"/>
    <n v="27"/>
    <n v="14"/>
    <n v="52"/>
    <n v="31"/>
  </r>
  <r>
    <n v="10828"/>
    <s v="Nintendo"/>
    <x v="5"/>
    <s v="Challenge"/>
    <n v="8"/>
    <n v="919"/>
    <n v="5"/>
    <s v="Yes"/>
    <n v="11"/>
    <n v="89"/>
    <n v="11"/>
    <n v="12"/>
    <n v="59"/>
    <n v="87"/>
  </r>
  <r>
    <n v="10829"/>
    <s v="Tablet"/>
    <x v="1"/>
    <s v="Escapism"/>
    <n v="7"/>
    <n v="245"/>
    <n v="4"/>
    <s v="Yes"/>
    <n v="71"/>
    <n v="20"/>
    <n v="87"/>
    <n v="61"/>
    <n v="3"/>
    <n v="57"/>
  </r>
  <r>
    <n v="10830"/>
    <s v="Tablet"/>
    <x v="6"/>
    <s v="Stress Relief"/>
    <n v="2"/>
    <n v="450"/>
    <n v="4"/>
    <s v="Yes"/>
    <n v="22"/>
    <n v="83"/>
    <n v="24"/>
    <n v="36"/>
    <n v="93"/>
    <n v="3"/>
  </r>
  <r>
    <n v="10831"/>
    <s v="Cell Phone"/>
    <x v="2"/>
    <s v="Entertainment"/>
    <n v="2"/>
    <n v="495"/>
    <n v="9"/>
    <s v="No"/>
    <n v="1"/>
    <n v="18"/>
    <n v="69"/>
    <n v="87"/>
    <n v="2"/>
    <n v="60"/>
  </r>
  <r>
    <n v="10832"/>
    <s v="Tablet"/>
    <x v="6"/>
    <s v="Habit"/>
    <n v="10"/>
    <n v="101"/>
    <n v="9"/>
    <s v="Yes"/>
    <n v="44"/>
    <n v="41"/>
    <n v="39"/>
    <n v="40"/>
    <n v="87"/>
    <n v="61"/>
  </r>
  <r>
    <n v="10833"/>
    <s v="Xbox"/>
    <x v="4"/>
    <s v="Relaxation"/>
    <n v="11"/>
    <n v="55"/>
    <n v="8"/>
    <s v="No"/>
    <n v="59"/>
    <n v="48"/>
    <n v="97"/>
    <n v="71"/>
    <n v="42"/>
    <n v="78"/>
  </r>
  <r>
    <n v="10834"/>
    <s v="PlayStation"/>
    <x v="9"/>
    <s v="Competition"/>
    <n v="10"/>
    <n v="654"/>
    <n v="7"/>
    <s v="Yes"/>
    <n v="27"/>
    <n v="27"/>
    <n v="18"/>
    <n v="96"/>
    <n v="18"/>
    <n v="96"/>
  </r>
  <r>
    <n v="10835"/>
    <s v="Nintendo"/>
    <x v="0"/>
    <s v="Escapism"/>
    <n v="1"/>
    <n v="175"/>
    <n v="10"/>
    <s v="Yes"/>
    <n v="70"/>
    <n v="50"/>
    <n v="87"/>
    <n v="29"/>
    <n v="7"/>
    <n v="56"/>
  </r>
  <r>
    <n v="10836"/>
    <s v="Nintendo"/>
    <x v="2"/>
    <s v="Relaxation"/>
    <n v="8"/>
    <n v="516"/>
    <n v="6"/>
    <s v="No"/>
    <n v="56"/>
    <n v="23"/>
    <n v="68"/>
    <n v="82"/>
    <n v="94"/>
    <n v="28"/>
  </r>
  <r>
    <n v="10837"/>
    <s v="PC"/>
    <x v="1"/>
    <s v="Challenge"/>
    <n v="7"/>
    <n v="692"/>
    <n v="7"/>
    <s v="No"/>
    <n v="56"/>
    <n v="64"/>
    <n v="59"/>
    <n v="71"/>
    <n v="34"/>
    <n v="78"/>
  </r>
  <r>
    <n v="10838"/>
    <s v="Cell Phone"/>
    <x v="1"/>
    <s v="Loneliness"/>
    <n v="11"/>
    <n v="738"/>
    <n v="4"/>
    <s v="No"/>
    <n v="24"/>
    <n v="47"/>
    <n v="84"/>
    <n v="96"/>
    <n v="83"/>
    <n v="10"/>
  </r>
  <r>
    <n v="10839"/>
    <s v="Tablet"/>
    <x v="5"/>
    <s v="Competition"/>
    <n v="4"/>
    <n v="228"/>
    <n v="5"/>
    <s v="No"/>
    <n v="2"/>
    <n v="85"/>
    <n v="25"/>
    <n v="1"/>
    <n v="1"/>
    <n v="60"/>
  </r>
  <r>
    <n v="10840"/>
    <s v="PC"/>
    <x v="8"/>
    <s v="Relaxation"/>
    <n v="7"/>
    <n v="714"/>
    <n v="4"/>
    <s v="Yes"/>
    <n v="19"/>
    <n v="33"/>
    <n v="57"/>
    <n v="13"/>
    <n v="5"/>
    <n v="22"/>
  </r>
  <r>
    <n v="10841"/>
    <s v="Nintendo"/>
    <x v="8"/>
    <s v="Loneliness"/>
    <n v="3"/>
    <n v="916"/>
    <n v="10"/>
    <s v="No"/>
    <n v="51"/>
    <n v="3"/>
    <n v="46"/>
    <n v="5"/>
    <n v="91"/>
    <n v="28"/>
  </r>
  <r>
    <n v="10842"/>
    <s v="PC"/>
    <x v="3"/>
    <s v="Competition"/>
    <n v="9"/>
    <n v="456"/>
    <n v="10"/>
    <s v="Yes"/>
    <n v="93"/>
    <n v="76"/>
    <n v="96"/>
    <n v="10"/>
    <n v="53"/>
    <n v="12"/>
  </r>
  <r>
    <n v="10843"/>
    <s v="Cell Phone"/>
    <x v="4"/>
    <s v="Social Interaction"/>
    <n v="7"/>
    <n v="383"/>
    <n v="8"/>
    <s v="No"/>
    <n v="37"/>
    <n v="60"/>
    <n v="2"/>
    <n v="79"/>
    <n v="22"/>
    <n v="54"/>
  </r>
  <r>
    <n v="10844"/>
    <s v="Nintendo"/>
    <x v="2"/>
    <s v="Boredom"/>
    <n v="8"/>
    <n v="103"/>
    <n v="7"/>
    <s v="Yes"/>
    <n v="75"/>
    <n v="8"/>
    <n v="6"/>
    <n v="80"/>
    <n v="79"/>
    <n v="24"/>
  </r>
  <r>
    <n v="10845"/>
    <s v="Cell Phone"/>
    <x v="3"/>
    <s v="Competition"/>
    <n v="4"/>
    <n v="303"/>
    <n v="8"/>
    <s v="Yes"/>
    <n v="14"/>
    <n v="20"/>
    <n v="78"/>
    <n v="5"/>
    <n v="24"/>
    <n v="99"/>
  </r>
  <r>
    <n v="10846"/>
    <s v="Xbox"/>
    <x v="3"/>
    <s v="Relaxation"/>
    <n v="2"/>
    <n v="430"/>
    <n v="6"/>
    <s v="Yes"/>
    <n v="91"/>
    <n v="52"/>
    <n v="9"/>
    <n v="22"/>
    <n v="38"/>
    <n v="67"/>
  </r>
  <r>
    <n v="10847"/>
    <s v="Xbox"/>
    <x v="0"/>
    <s v="Escapism"/>
    <n v="10"/>
    <n v="661"/>
    <n v="5"/>
    <s v="Yes"/>
    <n v="3"/>
    <n v="96"/>
    <n v="99"/>
    <n v="77"/>
    <n v="7"/>
    <n v="81"/>
  </r>
  <r>
    <n v="10848"/>
    <s v="Tablet"/>
    <x v="6"/>
    <s v="Loneliness"/>
    <n v="9"/>
    <n v="981"/>
    <n v="10"/>
    <s v="Yes"/>
    <n v="47"/>
    <n v="78"/>
    <n v="4"/>
    <n v="73"/>
    <n v="16"/>
    <n v="62"/>
  </r>
  <r>
    <n v="10849"/>
    <s v="Cell Phone"/>
    <x v="1"/>
    <s v="Competition"/>
    <n v="2"/>
    <n v="662"/>
    <n v="9"/>
    <s v="Yes"/>
    <n v="87"/>
    <n v="55"/>
    <n v="26"/>
    <n v="69"/>
    <n v="47"/>
    <n v="86"/>
  </r>
  <r>
    <n v="10850"/>
    <s v="Cell Phone"/>
    <x v="8"/>
    <s v="Stress Relief"/>
    <n v="5"/>
    <n v="701"/>
    <n v="10"/>
    <s v="No"/>
    <n v="47"/>
    <n v="99"/>
    <n v="65"/>
    <n v="66"/>
    <n v="23"/>
    <n v="85"/>
  </r>
  <r>
    <n v="10851"/>
    <s v="Tablet"/>
    <x v="7"/>
    <s v="Escapism"/>
    <n v="10"/>
    <n v="561"/>
    <n v="4"/>
    <s v="Yes"/>
    <n v="86"/>
    <n v="19"/>
    <n v="98"/>
    <n v="1"/>
    <n v="84"/>
    <n v="20"/>
  </r>
  <r>
    <n v="10852"/>
    <s v="Nintendo"/>
    <x v="8"/>
    <s v="Relaxation"/>
    <n v="7"/>
    <n v="729"/>
    <n v="7"/>
    <s v="Yes"/>
    <n v="9"/>
    <n v="18"/>
    <n v="36"/>
    <n v="9"/>
    <n v="37"/>
    <n v="47"/>
  </r>
  <r>
    <n v="10853"/>
    <s v="Cell Phone"/>
    <x v="3"/>
    <s v="Competition"/>
    <n v="3"/>
    <n v="209"/>
    <n v="8"/>
    <s v="Yes"/>
    <n v="42"/>
    <n v="67"/>
    <n v="66"/>
    <n v="26"/>
    <n v="65"/>
    <n v="78"/>
  </r>
  <r>
    <n v="10854"/>
    <s v="PC"/>
    <x v="7"/>
    <s v="Loneliness"/>
    <n v="10"/>
    <n v="196"/>
    <n v="10"/>
    <s v="No"/>
    <n v="12"/>
    <n v="86"/>
    <n v="11"/>
    <n v="10"/>
    <n v="61"/>
    <n v="64"/>
  </r>
  <r>
    <n v="10855"/>
    <s v="Xbox"/>
    <x v="5"/>
    <s v="Relaxation"/>
    <n v="7"/>
    <n v="613"/>
    <n v="8"/>
    <s v="Yes"/>
    <n v="55"/>
    <n v="89"/>
    <n v="4"/>
    <n v="88"/>
    <n v="31"/>
    <n v="4"/>
  </r>
  <r>
    <n v="10856"/>
    <s v="Cell Phone"/>
    <x v="2"/>
    <s v="Habit"/>
    <n v="11"/>
    <n v="107"/>
    <n v="10"/>
    <s v="No"/>
    <n v="65"/>
    <n v="42"/>
    <n v="85"/>
    <n v="98"/>
    <n v="86"/>
    <n v="80"/>
  </r>
  <r>
    <n v="10857"/>
    <s v="Nintendo"/>
    <x v="1"/>
    <s v="Loneliness"/>
    <n v="10"/>
    <n v="561"/>
    <n v="5"/>
    <s v="Yes"/>
    <n v="88"/>
    <n v="41"/>
    <n v="62"/>
    <n v="31"/>
    <n v="29"/>
    <n v="98"/>
  </r>
  <r>
    <n v="10858"/>
    <s v="PC"/>
    <x v="4"/>
    <s v="Escapism"/>
    <n v="11"/>
    <n v="370"/>
    <n v="4"/>
    <s v="Yes"/>
    <n v="30"/>
    <n v="35"/>
    <n v="82"/>
    <n v="15"/>
    <n v="80"/>
    <n v="4"/>
  </r>
  <r>
    <n v="10859"/>
    <s v="Nintendo"/>
    <x v="2"/>
    <s v="Escapism"/>
    <n v="9"/>
    <n v="911"/>
    <n v="11"/>
    <s v="No"/>
    <n v="47"/>
    <n v="70"/>
    <n v="44"/>
    <n v="30"/>
    <n v="70"/>
    <n v="50"/>
  </r>
  <r>
    <n v="10860"/>
    <s v="PlayStation"/>
    <x v="4"/>
    <s v="Competition"/>
    <n v="3"/>
    <n v="692"/>
    <n v="5"/>
    <s v="Yes"/>
    <n v="54"/>
    <n v="53"/>
    <n v="36"/>
    <n v="70"/>
    <n v="94"/>
    <n v="90"/>
  </r>
  <r>
    <n v="10861"/>
    <s v="Cell Phone"/>
    <x v="6"/>
    <s v="Competition"/>
    <n v="7"/>
    <n v="511"/>
    <n v="5"/>
    <s v="Yes"/>
    <n v="74"/>
    <n v="96"/>
    <n v="69"/>
    <n v="17"/>
    <n v="73"/>
    <n v="89"/>
  </r>
  <r>
    <n v="10862"/>
    <s v="Nintendo"/>
    <x v="8"/>
    <s v="Competition"/>
    <n v="10"/>
    <n v="956"/>
    <n v="5"/>
    <s v="Yes"/>
    <n v="10"/>
    <n v="52"/>
    <n v="74"/>
    <n v="84"/>
    <n v="32"/>
    <n v="91"/>
  </r>
  <r>
    <n v="10863"/>
    <s v="PC"/>
    <x v="1"/>
    <s v="Challenge"/>
    <n v="5"/>
    <n v="496"/>
    <n v="6"/>
    <s v="Yes"/>
    <n v="25"/>
    <n v="26"/>
    <n v="72"/>
    <n v="66"/>
    <n v="5"/>
    <n v="59"/>
  </r>
  <r>
    <n v="10864"/>
    <s v="Cell Phone"/>
    <x v="0"/>
    <s v="Stress Relief"/>
    <n v="4"/>
    <n v="917"/>
    <n v="10"/>
    <s v="Yes"/>
    <n v="6"/>
    <n v="44"/>
    <n v="50"/>
    <n v="3"/>
    <n v="92"/>
    <n v="99"/>
  </r>
  <r>
    <n v="10865"/>
    <s v="Nintendo"/>
    <x v="6"/>
    <s v="Competition"/>
    <n v="3"/>
    <n v="327"/>
    <n v="9"/>
    <s v="Yes"/>
    <n v="61"/>
    <n v="30"/>
    <n v="43"/>
    <n v="49"/>
    <n v="50"/>
    <n v="75"/>
  </r>
  <r>
    <n v="10866"/>
    <s v="PC"/>
    <x v="8"/>
    <s v="Stress Relief"/>
    <n v="7"/>
    <n v="347"/>
    <n v="10"/>
    <s v="No"/>
    <n v="17"/>
    <n v="19"/>
    <n v="22"/>
    <n v="93"/>
    <n v="84"/>
    <n v="84"/>
  </r>
  <r>
    <n v="10867"/>
    <s v="PlayStation"/>
    <x v="4"/>
    <s v="Relaxation"/>
    <n v="10"/>
    <n v="545"/>
    <n v="10"/>
    <s v="No"/>
    <n v="65"/>
    <n v="67"/>
    <n v="49"/>
    <n v="72"/>
    <n v="88"/>
    <n v="6"/>
  </r>
  <r>
    <n v="10868"/>
    <s v="PlayStation"/>
    <x v="9"/>
    <s v="Habit"/>
    <n v="9"/>
    <n v="708"/>
    <n v="10"/>
    <s v="Yes"/>
    <n v="5"/>
    <n v="33"/>
    <n v="65"/>
    <n v="72"/>
    <n v="47"/>
    <n v="33"/>
  </r>
  <r>
    <n v="10869"/>
    <s v="PC"/>
    <x v="8"/>
    <s v="Stress Relief"/>
    <n v="2"/>
    <n v="22"/>
    <n v="11"/>
    <s v="Yes"/>
    <n v="17"/>
    <n v="4"/>
    <n v="27"/>
    <n v="65"/>
    <n v="13"/>
    <n v="46"/>
  </r>
  <r>
    <n v="10870"/>
    <s v="Tablet"/>
    <x v="8"/>
    <s v="Entertainment"/>
    <n v="2"/>
    <n v="256"/>
    <n v="10"/>
    <s v="Yes"/>
    <n v="77"/>
    <n v="46"/>
    <n v="63"/>
    <n v="83"/>
    <n v="58"/>
    <n v="87"/>
  </r>
  <r>
    <n v="10871"/>
    <s v="Cell Phone"/>
    <x v="6"/>
    <s v="Entertainment"/>
    <n v="8"/>
    <n v="878"/>
    <n v="4"/>
    <s v="Yes"/>
    <n v="86"/>
    <n v="51"/>
    <n v="43"/>
    <n v="61"/>
    <n v="1"/>
    <n v="25"/>
  </r>
  <r>
    <n v="10872"/>
    <s v="Tablet"/>
    <x v="6"/>
    <s v="Social Interaction"/>
    <n v="5"/>
    <n v="641"/>
    <n v="8"/>
    <s v="No"/>
    <n v="62"/>
    <n v="58"/>
    <n v="59"/>
    <n v="37"/>
    <n v="17"/>
    <n v="19"/>
  </r>
  <r>
    <n v="10873"/>
    <s v="PlayStation"/>
    <x v="7"/>
    <s v="Competition"/>
    <n v="5"/>
    <n v="967"/>
    <n v="5"/>
    <s v="Yes"/>
    <n v="34"/>
    <n v="64"/>
    <n v="4"/>
    <n v="83"/>
    <n v="61"/>
    <n v="63"/>
  </r>
  <r>
    <n v="10874"/>
    <s v="PlayStation"/>
    <x v="8"/>
    <s v="Loneliness"/>
    <n v="7"/>
    <n v="209"/>
    <n v="10"/>
    <s v="Yes"/>
    <n v="92"/>
    <n v="38"/>
    <n v="8"/>
    <n v="64"/>
    <n v="92"/>
    <n v="14"/>
  </r>
  <r>
    <n v="10875"/>
    <s v="Cell Phone"/>
    <x v="8"/>
    <s v="Stress Relief"/>
    <n v="11"/>
    <n v="801"/>
    <n v="11"/>
    <s v="Yes"/>
    <n v="21"/>
    <n v="93"/>
    <n v="69"/>
    <n v="35"/>
    <n v="65"/>
    <n v="87"/>
  </r>
  <r>
    <n v="10876"/>
    <s v="Cell Phone"/>
    <x v="3"/>
    <s v="Entertainment"/>
    <n v="3"/>
    <n v="58"/>
    <n v="9"/>
    <s v="Yes"/>
    <n v="52"/>
    <n v="48"/>
    <n v="86"/>
    <n v="64"/>
    <n v="94"/>
    <n v="7"/>
  </r>
  <r>
    <n v="10877"/>
    <s v="Xbox"/>
    <x v="8"/>
    <s v="Habit"/>
    <n v="7"/>
    <n v="33"/>
    <n v="7"/>
    <s v="Yes"/>
    <n v="10"/>
    <n v="88"/>
    <n v="83"/>
    <n v="60"/>
    <n v="1"/>
    <n v="42"/>
  </r>
  <r>
    <n v="10878"/>
    <s v="Tablet"/>
    <x v="3"/>
    <s v="Social Interaction"/>
    <n v="5"/>
    <n v="677"/>
    <n v="4"/>
    <s v="Yes"/>
    <n v="83"/>
    <n v="19"/>
    <n v="60"/>
    <n v="49"/>
    <n v="69"/>
    <n v="11"/>
  </r>
  <r>
    <n v="10879"/>
    <s v="Cell Phone"/>
    <x v="7"/>
    <s v="Loneliness"/>
    <n v="9"/>
    <n v="317"/>
    <n v="7"/>
    <s v="Yes"/>
    <n v="43"/>
    <n v="94"/>
    <n v="33"/>
    <n v="32"/>
    <n v="26"/>
    <n v="18"/>
  </r>
  <r>
    <n v="10880"/>
    <s v="Nintendo"/>
    <x v="0"/>
    <s v="Loneliness"/>
    <n v="7"/>
    <n v="899"/>
    <n v="10"/>
    <s v="Yes"/>
    <n v="8"/>
    <n v="51"/>
    <n v="16"/>
    <n v="91"/>
    <n v="54"/>
    <n v="8"/>
  </r>
  <r>
    <n v="10881"/>
    <s v="PC"/>
    <x v="1"/>
    <s v="Stress Relief"/>
    <n v="7"/>
    <n v="868"/>
    <n v="10"/>
    <s v="Yes"/>
    <n v="55"/>
    <n v="40"/>
    <n v="33"/>
    <n v="16"/>
    <n v="10"/>
    <n v="42"/>
  </r>
  <r>
    <n v="10882"/>
    <s v="Tablet"/>
    <x v="6"/>
    <s v="Entertainment"/>
    <n v="10"/>
    <n v="34"/>
    <n v="8"/>
    <s v="Yes"/>
    <n v="59"/>
    <n v="10"/>
    <n v="8"/>
    <n v="62"/>
    <n v="24"/>
    <n v="37"/>
  </r>
  <r>
    <n v="10883"/>
    <s v="PC"/>
    <x v="6"/>
    <s v="Competition"/>
    <n v="5"/>
    <n v="951"/>
    <n v="9"/>
    <s v="No"/>
    <n v="74"/>
    <n v="1"/>
    <n v="92"/>
    <n v="63"/>
    <n v="46"/>
    <n v="33"/>
  </r>
  <r>
    <n v="10884"/>
    <s v="Cell Phone"/>
    <x v="4"/>
    <s v="Competition"/>
    <n v="7"/>
    <n v="401"/>
    <n v="4"/>
    <s v="No"/>
    <n v="27"/>
    <n v="51"/>
    <n v="45"/>
    <n v="7"/>
    <n v="74"/>
    <n v="44"/>
  </r>
  <r>
    <n v="10885"/>
    <s v="Tablet"/>
    <x v="8"/>
    <s v="Stress Relief"/>
    <n v="11"/>
    <n v="371"/>
    <n v="4"/>
    <s v="Yes"/>
    <n v="87"/>
    <n v="98"/>
    <n v="78"/>
    <n v="36"/>
    <n v="37"/>
    <n v="26"/>
  </r>
  <r>
    <n v="10886"/>
    <s v="PC"/>
    <x v="1"/>
    <s v="Habit"/>
    <n v="9"/>
    <n v="405"/>
    <n v="4"/>
    <s v="Yes"/>
    <n v="78"/>
    <n v="37"/>
    <n v="80"/>
    <n v="91"/>
    <n v="1"/>
    <n v="79"/>
  </r>
  <r>
    <n v="10887"/>
    <s v="Tablet"/>
    <x v="1"/>
    <s v="Loneliness"/>
    <n v="5"/>
    <n v="199"/>
    <n v="10"/>
    <s v="No"/>
    <n v="93"/>
    <n v="80"/>
    <n v="38"/>
    <n v="57"/>
    <n v="17"/>
    <n v="69"/>
  </r>
  <r>
    <n v="10888"/>
    <s v="Xbox"/>
    <x v="0"/>
    <s v="Social Interaction"/>
    <n v="7"/>
    <n v="239"/>
    <n v="6"/>
    <s v="Yes"/>
    <n v="70"/>
    <n v="85"/>
    <n v="1"/>
    <n v="11"/>
    <n v="46"/>
    <n v="54"/>
  </r>
  <r>
    <n v="10889"/>
    <s v="Nintendo"/>
    <x v="4"/>
    <s v="Escapism"/>
    <n v="9"/>
    <n v="648"/>
    <n v="9"/>
    <s v="No"/>
    <n v="73"/>
    <n v="76"/>
    <n v="77"/>
    <n v="56"/>
    <n v="83"/>
    <n v="31"/>
  </r>
  <r>
    <n v="10890"/>
    <s v="PlayStation"/>
    <x v="2"/>
    <s v="Boredom"/>
    <n v="6"/>
    <n v="111"/>
    <n v="6"/>
    <s v="Yes"/>
    <n v="37"/>
    <n v="33"/>
    <n v="13"/>
    <n v="88"/>
    <n v="68"/>
    <n v="3"/>
  </r>
  <r>
    <n v="10891"/>
    <s v="PC"/>
    <x v="6"/>
    <s v="Escapism"/>
    <n v="10"/>
    <n v="230"/>
    <n v="8"/>
    <s v="No"/>
    <n v="20"/>
    <n v="58"/>
    <n v="48"/>
    <n v="81"/>
    <n v="77"/>
    <n v="92"/>
  </r>
  <r>
    <n v="10892"/>
    <s v="Xbox"/>
    <x v="5"/>
    <s v="Social Interaction"/>
    <n v="7"/>
    <n v="207"/>
    <n v="9"/>
    <s v="Yes"/>
    <n v="30"/>
    <n v="16"/>
    <n v="31"/>
    <n v="23"/>
    <n v="64"/>
    <n v="21"/>
  </r>
  <r>
    <n v="10893"/>
    <s v="PC"/>
    <x v="4"/>
    <s v="Escapism"/>
    <n v="5"/>
    <n v="577"/>
    <n v="11"/>
    <s v="No"/>
    <n v="8"/>
    <n v="99"/>
    <n v="92"/>
    <n v="61"/>
    <n v="70"/>
    <n v="58"/>
  </r>
  <r>
    <n v="10894"/>
    <s v="Nintendo"/>
    <x v="2"/>
    <s v="Social Interaction"/>
    <n v="2"/>
    <n v="778"/>
    <n v="4"/>
    <s v="Yes"/>
    <n v="10"/>
    <n v="38"/>
    <n v="99"/>
    <n v="44"/>
    <n v="93"/>
    <n v="60"/>
  </r>
  <r>
    <n v="10895"/>
    <s v="PlayStation"/>
    <x v="9"/>
    <s v="Social Interaction"/>
    <n v="7"/>
    <n v="636"/>
    <n v="6"/>
    <s v="Yes"/>
    <n v="99"/>
    <n v="20"/>
    <n v="58"/>
    <n v="79"/>
    <n v="63"/>
    <n v="51"/>
  </r>
  <r>
    <n v="10896"/>
    <s v="Cell Phone"/>
    <x v="0"/>
    <s v="Relaxation"/>
    <n v="7"/>
    <n v="541"/>
    <n v="7"/>
    <s v="No"/>
    <n v="32"/>
    <n v="70"/>
    <n v="33"/>
    <n v="23"/>
    <n v="7"/>
    <n v="35"/>
  </r>
  <r>
    <n v="10897"/>
    <s v="Nintendo"/>
    <x v="9"/>
    <s v="Challenge"/>
    <n v="9"/>
    <n v="313"/>
    <n v="9"/>
    <s v="Yes"/>
    <n v="58"/>
    <n v="95"/>
    <n v="21"/>
    <n v="28"/>
    <n v="90"/>
    <n v="58"/>
  </r>
  <r>
    <n v="10898"/>
    <s v="Tablet"/>
    <x v="3"/>
    <s v="Social Interaction"/>
    <n v="7"/>
    <n v="674"/>
    <n v="4"/>
    <s v="No"/>
    <n v="93"/>
    <n v="70"/>
    <n v="41"/>
    <n v="41"/>
    <n v="94"/>
    <n v="40"/>
  </r>
  <r>
    <n v="10900"/>
    <s v="Tablet"/>
    <x v="2"/>
    <s v="Relaxation"/>
    <n v="8"/>
    <n v="985"/>
    <n v="6"/>
    <s v="Yes"/>
    <n v="11"/>
    <n v="9"/>
    <n v="24"/>
    <n v="12"/>
    <n v="82"/>
    <n v="73"/>
  </r>
  <r>
    <n v="10901"/>
    <s v="Cell Phone"/>
    <x v="9"/>
    <s v="Habit"/>
    <n v="1"/>
    <n v="834"/>
    <n v="9"/>
    <s v="No"/>
    <n v="82"/>
    <n v="60"/>
    <n v="10"/>
    <n v="52"/>
    <n v="35"/>
    <n v="92"/>
  </r>
  <r>
    <n v="10902"/>
    <s v="Xbox"/>
    <x v="0"/>
    <s v="Entertainment"/>
    <n v="1"/>
    <n v="86"/>
    <n v="11"/>
    <s v="Yes"/>
    <n v="32"/>
    <n v="93"/>
    <n v="22"/>
    <n v="21"/>
    <n v="59"/>
    <n v="14"/>
  </r>
  <r>
    <n v="10903"/>
    <s v="Tablet"/>
    <x v="0"/>
    <s v="Competition"/>
    <n v="3"/>
    <n v="218"/>
    <n v="8"/>
    <s v="No"/>
    <n v="29"/>
    <n v="37"/>
    <n v="82"/>
    <n v="57"/>
    <n v="51"/>
    <n v="63"/>
  </r>
  <r>
    <n v="10904"/>
    <s v="Cell Phone"/>
    <x v="9"/>
    <s v="Habit"/>
    <n v="4"/>
    <n v="961"/>
    <n v="4"/>
    <s v="Yes"/>
    <n v="33"/>
    <n v="62"/>
    <n v="10"/>
    <n v="99"/>
    <n v="51"/>
    <n v="20"/>
  </r>
  <r>
    <n v="10905"/>
    <s v="Nintendo"/>
    <x v="7"/>
    <s v="Loneliness"/>
    <n v="2"/>
    <n v="241"/>
    <n v="10"/>
    <s v="Yes"/>
    <n v="72"/>
    <n v="79"/>
    <n v="24"/>
    <n v="43"/>
    <n v="99"/>
    <n v="7"/>
  </r>
  <r>
    <n v="10906"/>
    <s v="PC"/>
    <x v="7"/>
    <s v="Entertainment"/>
    <n v="2"/>
    <n v="190"/>
    <n v="9"/>
    <s v="No"/>
    <n v="46"/>
    <n v="96"/>
    <n v="7"/>
    <n v="21"/>
    <n v="58"/>
    <n v="92"/>
  </r>
  <r>
    <n v="10907"/>
    <s v="PC"/>
    <x v="9"/>
    <s v="Relaxation"/>
    <n v="1"/>
    <n v="776"/>
    <n v="9"/>
    <s v="Yes"/>
    <n v="56"/>
    <n v="85"/>
    <n v="35"/>
    <n v="41"/>
    <n v="2"/>
    <n v="7"/>
  </r>
  <r>
    <n v="10908"/>
    <s v="PlayStation"/>
    <x v="6"/>
    <s v="Escapism"/>
    <n v="1"/>
    <n v="724"/>
    <n v="9"/>
    <s v="Yes"/>
    <n v="51"/>
    <n v="49"/>
    <n v="2"/>
    <n v="91"/>
    <n v="44"/>
    <n v="20"/>
  </r>
  <r>
    <n v="10909"/>
    <s v="Xbox"/>
    <x v="9"/>
    <s v="Escapism"/>
    <n v="10"/>
    <n v="490"/>
    <n v="5"/>
    <s v="Yes"/>
    <n v="60"/>
    <n v="8"/>
    <n v="28"/>
    <n v="49"/>
    <n v="25"/>
    <n v="10"/>
  </r>
  <r>
    <n v="10910"/>
    <s v="Nintendo"/>
    <x v="7"/>
    <s v="Social Interaction"/>
    <n v="11"/>
    <n v="407"/>
    <n v="9"/>
    <s v="No"/>
    <n v="34"/>
    <n v="89"/>
    <n v="85"/>
    <n v="9"/>
    <n v="85"/>
    <n v="21"/>
  </r>
  <r>
    <n v="10911"/>
    <s v="Cell Phone"/>
    <x v="2"/>
    <s v="Entertainment"/>
    <n v="11"/>
    <n v="961"/>
    <n v="10"/>
    <s v="Yes"/>
    <n v="14"/>
    <n v="86"/>
    <n v="69"/>
    <n v="3"/>
    <n v="40"/>
    <n v="84"/>
  </r>
  <r>
    <n v="10912"/>
    <s v="Nintendo"/>
    <x v="5"/>
    <s v="Entertainment"/>
    <n v="9"/>
    <n v="303"/>
    <n v="7"/>
    <s v="No"/>
    <n v="59"/>
    <n v="82"/>
    <n v="52"/>
    <n v="92"/>
    <n v="52"/>
    <n v="22"/>
  </r>
  <r>
    <n v="10913"/>
    <s v="Tablet"/>
    <x v="0"/>
    <s v="Challenge"/>
    <n v="3"/>
    <n v="82"/>
    <n v="7"/>
    <s v="Yes"/>
    <n v="72"/>
    <n v="12"/>
    <n v="74"/>
    <n v="6"/>
    <n v="18"/>
    <n v="49"/>
  </r>
  <r>
    <n v="10914"/>
    <s v="Xbox"/>
    <x v="0"/>
    <s v="Boredom"/>
    <n v="8"/>
    <n v="226"/>
    <n v="8"/>
    <s v="Yes"/>
    <n v="32"/>
    <n v="93"/>
    <n v="60"/>
    <n v="55"/>
    <n v="37"/>
    <n v="64"/>
  </r>
  <r>
    <n v="10915"/>
    <s v="PC"/>
    <x v="6"/>
    <s v="Entertainment"/>
    <n v="1"/>
    <n v="635"/>
    <n v="5"/>
    <s v="No"/>
    <n v="38"/>
    <n v="15"/>
    <n v="84"/>
    <n v="86"/>
    <n v="83"/>
    <n v="97"/>
  </r>
  <r>
    <n v="10916"/>
    <s v="Tablet"/>
    <x v="7"/>
    <s v="Stress Relief"/>
    <n v="10"/>
    <n v="839"/>
    <n v="11"/>
    <s v="No"/>
    <n v="84"/>
    <n v="55"/>
    <n v="40"/>
    <n v="35"/>
    <n v="54"/>
    <n v="14"/>
  </r>
  <r>
    <n v="10917"/>
    <s v="Nintendo"/>
    <x v="9"/>
    <s v="Habit"/>
    <n v="3"/>
    <n v="273"/>
    <n v="8"/>
    <s v="No"/>
    <n v="69"/>
    <n v="11"/>
    <n v="60"/>
    <n v="61"/>
    <n v="28"/>
    <n v="14"/>
  </r>
  <r>
    <n v="10918"/>
    <s v="PC"/>
    <x v="6"/>
    <s v="Challenge"/>
    <n v="9"/>
    <n v="111"/>
    <n v="11"/>
    <s v="No"/>
    <n v="76"/>
    <n v="77"/>
    <n v="55"/>
    <n v="22"/>
    <n v="65"/>
    <n v="94"/>
  </r>
  <r>
    <n v="10919"/>
    <s v="PC"/>
    <x v="2"/>
    <s v="Competition"/>
    <n v="8"/>
    <n v="919"/>
    <n v="10"/>
    <s v="No"/>
    <n v="23"/>
    <n v="12"/>
    <n v="16"/>
    <n v="99"/>
    <n v="61"/>
    <n v="18"/>
  </r>
  <r>
    <n v="10920"/>
    <s v="Xbox"/>
    <x v="7"/>
    <s v="Loneliness"/>
    <n v="5"/>
    <n v="291"/>
    <n v="11"/>
    <s v="No"/>
    <n v="54"/>
    <n v="22"/>
    <n v="52"/>
    <n v="36"/>
    <n v="74"/>
    <n v="39"/>
  </r>
  <r>
    <n v="10921"/>
    <s v="Tablet"/>
    <x v="2"/>
    <s v="Loneliness"/>
    <n v="3"/>
    <n v="215"/>
    <n v="9"/>
    <s v="Yes"/>
    <n v="72"/>
    <n v="6"/>
    <n v="39"/>
    <n v="1"/>
    <n v="16"/>
    <n v="33"/>
  </r>
  <r>
    <n v="10922"/>
    <s v="Xbox"/>
    <x v="5"/>
    <s v="Stress Relief"/>
    <n v="4"/>
    <n v="479"/>
    <n v="11"/>
    <s v="Yes"/>
    <n v="61"/>
    <n v="62"/>
    <n v="2"/>
    <n v="28"/>
    <n v="21"/>
    <n v="6"/>
  </r>
  <r>
    <n v="10923"/>
    <s v="Tablet"/>
    <x v="3"/>
    <s v="Escapism"/>
    <n v="6"/>
    <n v="215"/>
    <n v="4"/>
    <s v="No"/>
    <n v="43"/>
    <n v="4"/>
    <n v="23"/>
    <n v="42"/>
    <n v="38"/>
    <n v="6"/>
  </r>
  <r>
    <n v="10924"/>
    <s v="Xbox"/>
    <x v="6"/>
    <s v="Boredom"/>
    <n v="9"/>
    <n v="754"/>
    <n v="4"/>
    <s v="Yes"/>
    <n v="54"/>
    <n v="84"/>
    <n v="97"/>
    <n v="17"/>
    <n v="91"/>
    <n v="56"/>
  </r>
  <r>
    <n v="10925"/>
    <s v="PC"/>
    <x v="1"/>
    <s v="Habit"/>
    <n v="7"/>
    <n v="103"/>
    <n v="7"/>
    <s v="Yes"/>
    <n v="66"/>
    <n v="84"/>
    <n v="52"/>
    <n v="74"/>
    <n v="52"/>
    <n v="26"/>
  </r>
  <r>
    <n v="10926"/>
    <s v="PC"/>
    <x v="7"/>
    <s v="Escapism"/>
    <n v="9"/>
    <n v="259"/>
    <n v="10"/>
    <s v="Yes"/>
    <n v="12"/>
    <n v="4"/>
    <n v="87"/>
    <n v="48"/>
    <n v="36"/>
    <n v="7"/>
  </r>
  <r>
    <n v="10927"/>
    <s v="Nintendo"/>
    <x v="7"/>
    <s v="Habit"/>
    <n v="7"/>
    <n v="651"/>
    <n v="5"/>
    <s v="Yes"/>
    <n v="74"/>
    <n v="23"/>
    <n v="53"/>
    <n v="9"/>
    <n v="41"/>
    <n v="75"/>
  </r>
  <r>
    <n v="10928"/>
    <s v="Cell Phone"/>
    <x v="2"/>
    <s v="Social Interaction"/>
    <n v="11"/>
    <n v="59"/>
    <n v="9"/>
    <s v="No"/>
    <n v="50"/>
    <n v="92"/>
    <n v="17"/>
    <n v="46"/>
    <n v="83"/>
    <n v="34"/>
  </r>
  <r>
    <n v="10929"/>
    <s v="Xbox"/>
    <x v="5"/>
    <s v="Escapism"/>
    <n v="9"/>
    <n v="311"/>
    <n v="6"/>
    <s v="Yes"/>
    <n v="25"/>
    <n v="86"/>
    <n v="81"/>
    <n v="31"/>
    <n v="9"/>
    <n v="45"/>
  </r>
  <r>
    <n v="10930"/>
    <s v="Cell Phone"/>
    <x v="5"/>
    <s v="Escapism"/>
    <n v="9"/>
    <n v="496"/>
    <n v="4"/>
    <s v="No"/>
    <n v="24"/>
    <n v="41"/>
    <n v="87"/>
    <n v="61"/>
    <n v="7"/>
    <n v="83"/>
  </r>
  <r>
    <n v="10931"/>
    <s v="Nintendo"/>
    <x v="3"/>
    <s v="Stress Relief"/>
    <n v="4"/>
    <n v="610"/>
    <n v="7"/>
    <s v="Yes"/>
    <n v="85"/>
    <n v="88"/>
    <n v="3"/>
    <n v="73"/>
    <n v="41"/>
    <n v="88"/>
  </r>
  <r>
    <n v="10932"/>
    <s v="Tablet"/>
    <x v="4"/>
    <s v="Challenge"/>
    <n v="5"/>
    <n v="125"/>
    <n v="7"/>
    <s v="No"/>
    <n v="80"/>
    <n v="60"/>
    <n v="23"/>
    <n v="73"/>
    <n v="91"/>
    <n v="49"/>
  </r>
  <r>
    <n v="10933"/>
    <s v="Tablet"/>
    <x v="3"/>
    <s v="Entertainment"/>
    <n v="9"/>
    <n v="707"/>
    <n v="6"/>
    <s v="Yes"/>
    <n v="31"/>
    <n v="84"/>
    <n v="46"/>
    <n v="85"/>
    <n v="99"/>
    <n v="60"/>
  </r>
  <r>
    <n v="10934"/>
    <s v="PlayStation"/>
    <x v="5"/>
    <s v="Competition"/>
    <n v="7"/>
    <n v="881"/>
    <n v="8"/>
    <s v="Yes"/>
    <n v="46"/>
    <n v="32"/>
    <n v="49"/>
    <n v="99"/>
    <n v="72"/>
    <n v="48"/>
  </r>
  <r>
    <n v="10935"/>
    <s v="PlayStation"/>
    <x v="1"/>
    <s v="Challenge"/>
    <n v="2"/>
    <n v="472"/>
    <n v="6"/>
    <s v="Yes"/>
    <n v="50"/>
    <n v="23"/>
    <n v="47"/>
    <n v="88"/>
    <n v="63"/>
    <n v="97"/>
  </r>
  <r>
    <n v="10936"/>
    <s v="Tablet"/>
    <x v="4"/>
    <s v="Stress Relief"/>
    <n v="11"/>
    <n v="788"/>
    <n v="6"/>
    <s v="No"/>
    <n v="97"/>
    <n v="83"/>
    <n v="12"/>
    <n v="45"/>
    <n v="7"/>
    <n v="70"/>
  </r>
  <r>
    <n v="10937"/>
    <s v="Tablet"/>
    <x v="2"/>
    <s v="Escapism"/>
    <n v="7"/>
    <n v="229"/>
    <n v="10"/>
    <s v="Yes"/>
    <n v="89"/>
    <n v="59"/>
    <n v="77"/>
    <n v="99"/>
    <n v="30"/>
    <n v="33"/>
  </r>
  <r>
    <n v="10938"/>
    <s v="Tablet"/>
    <x v="7"/>
    <s v="Escapism"/>
    <n v="11"/>
    <n v="73"/>
    <n v="7"/>
    <s v="Yes"/>
    <n v="14"/>
    <n v="6"/>
    <n v="11"/>
    <n v="73"/>
    <n v="35"/>
    <n v="69"/>
  </r>
  <r>
    <n v="10939"/>
    <s v="Tablet"/>
    <x v="6"/>
    <s v="Entertainment"/>
    <n v="9"/>
    <n v="349"/>
    <n v="11"/>
    <s v="No"/>
    <n v="93"/>
    <n v="52"/>
    <n v="2"/>
    <n v="23"/>
    <n v="48"/>
    <n v="94"/>
  </r>
  <r>
    <n v="10941"/>
    <s v="PlayStation"/>
    <x v="1"/>
    <s v="Social Interaction"/>
    <n v="5"/>
    <n v="400"/>
    <n v="4"/>
    <s v="Yes"/>
    <n v="81"/>
    <n v="8"/>
    <n v="7"/>
    <n v="15"/>
    <n v="76"/>
    <n v="71"/>
  </r>
  <r>
    <n v="10942"/>
    <s v="Cell Phone"/>
    <x v="6"/>
    <s v="Loneliness"/>
    <n v="10"/>
    <n v="328"/>
    <n v="7"/>
    <s v="Yes"/>
    <n v="34"/>
    <n v="63"/>
    <n v="8"/>
    <n v="39"/>
    <n v="20"/>
    <n v="53"/>
  </r>
  <r>
    <n v="10943"/>
    <s v="PlayStation"/>
    <x v="9"/>
    <s v="Stress Relief"/>
    <n v="7"/>
    <n v="177"/>
    <n v="7"/>
    <s v="No"/>
    <n v="74"/>
    <n v="64"/>
    <n v="83"/>
    <n v="70"/>
    <n v="90"/>
    <n v="18"/>
  </r>
  <r>
    <n v="10944"/>
    <s v="Tablet"/>
    <x v="1"/>
    <s v="Stress Relief"/>
    <n v="5"/>
    <n v="140"/>
    <n v="9"/>
    <s v="No"/>
    <n v="98"/>
    <n v="57"/>
    <n v="33"/>
    <n v="19"/>
    <n v="27"/>
    <n v="23"/>
  </r>
  <r>
    <n v="10945"/>
    <s v="PlayStation"/>
    <x v="9"/>
    <s v="Escapism"/>
    <n v="9"/>
    <n v="608"/>
    <n v="8"/>
    <s v="Yes"/>
    <n v="38"/>
    <n v="62"/>
    <n v="36"/>
    <n v="92"/>
    <n v="88"/>
    <n v="90"/>
  </r>
  <r>
    <n v="10946"/>
    <s v="PC"/>
    <x v="9"/>
    <s v="Entertainment"/>
    <n v="10"/>
    <n v="748"/>
    <n v="6"/>
    <s v="No"/>
    <n v="54"/>
    <n v="93"/>
    <n v="62"/>
    <n v="21"/>
    <n v="31"/>
    <n v="8"/>
  </r>
  <r>
    <n v="10947"/>
    <s v="PC"/>
    <x v="2"/>
    <s v="Competition"/>
    <n v="1"/>
    <n v="203"/>
    <n v="9"/>
    <s v="Yes"/>
    <n v="28"/>
    <n v="85"/>
    <n v="45"/>
    <n v="12"/>
    <n v="97"/>
    <n v="63"/>
  </r>
  <r>
    <n v="10948"/>
    <s v="PC"/>
    <x v="5"/>
    <s v="Habit"/>
    <n v="6"/>
    <n v="604"/>
    <n v="6"/>
    <s v="Yes"/>
    <n v="76"/>
    <n v="3"/>
    <n v="54"/>
    <n v="75"/>
    <n v="48"/>
    <n v="19"/>
  </r>
  <r>
    <n v="10949"/>
    <s v="Cell Phone"/>
    <x v="2"/>
    <s v="Stress Relief"/>
    <n v="7"/>
    <n v="774"/>
    <n v="9"/>
    <s v="Yes"/>
    <n v="32"/>
    <n v="23"/>
    <n v="41"/>
    <n v="91"/>
    <n v="19"/>
    <n v="76"/>
  </r>
  <r>
    <n v="10950"/>
    <s v="PC"/>
    <x v="9"/>
    <s v="Challenge"/>
    <n v="1"/>
    <n v="30"/>
    <n v="6"/>
    <s v="No"/>
    <n v="29"/>
    <n v="76"/>
    <n v="64"/>
    <n v="11"/>
    <n v="80"/>
    <n v="39"/>
  </r>
  <r>
    <n v="10952"/>
    <s v="PlayStation"/>
    <x v="9"/>
    <s v="Entertainment"/>
    <n v="6"/>
    <n v="507"/>
    <n v="8"/>
    <s v="Yes"/>
    <n v="8"/>
    <n v="37"/>
    <n v="98"/>
    <n v="18"/>
    <n v="5"/>
    <n v="38"/>
  </r>
  <r>
    <n v="10953"/>
    <s v="Cell Phone"/>
    <x v="5"/>
    <s v="Loneliness"/>
    <n v="7"/>
    <n v="551"/>
    <n v="6"/>
    <s v="No"/>
    <n v="87"/>
    <n v="59"/>
    <n v="23"/>
    <n v="52"/>
    <n v="21"/>
    <n v="44"/>
  </r>
  <r>
    <n v="10954"/>
    <s v="Tablet"/>
    <x v="3"/>
    <s v="Escapism"/>
    <n v="5"/>
    <n v="691"/>
    <n v="4"/>
    <s v="Yes"/>
    <n v="44"/>
    <n v="33"/>
    <n v="17"/>
    <n v="63"/>
    <n v="26"/>
    <n v="99"/>
  </r>
  <r>
    <n v="10955"/>
    <s v="Tablet"/>
    <x v="7"/>
    <s v="Challenge"/>
    <n v="1"/>
    <n v="169"/>
    <n v="9"/>
    <s v="Yes"/>
    <n v="82"/>
    <n v="1"/>
    <n v="68"/>
    <n v="97"/>
    <n v="19"/>
    <n v="45"/>
  </r>
  <r>
    <n v="10956"/>
    <s v="Tablet"/>
    <x v="9"/>
    <s v="Social Interaction"/>
    <n v="2"/>
    <n v="676"/>
    <n v="10"/>
    <s v="Yes"/>
    <n v="55"/>
    <n v="99"/>
    <n v="92"/>
    <n v="52"/>
    <n v="36"/>
    <n v="59"/>
  </r>
  <r>
    <n v="10957"/>
    <s v="PC"/>
    <x v="2"/>
    <s v="Social Interaction"/>
    <n v="4"/>
    <n v="696"/>
    <n v="9"/>
    <s v="Yes"/>
    <n v="17"/>
    <n v="22"/>
    <n v="4"/>
    <n v="27"/>
    <n v="31"/>
    <n v="61"/>
  </r>
  <r>
    <n v="10958"/>
    <s v="Tablet"/>
    <x v="8"/>
    <s v="Boredom"/>
    <n v="1"/>
    <n v="751"/>
    <n v="6"/>
    <s v="Yes"/>
    <n v="33"/>
    <n v="54"/>
    <n v="24"/>
    <n v="61"/>
    <n v="8"/>
    <n v="73"/>
  </r>
  <r>
    <n v="10959"/>
    <s v="PlayStation"/>
    <x v="5"/>
    <s v="Stress Relief"/>
    <n v="9"/>
    <n v="38"/>
    <n v="4"/>
    <s v="No"/>
    <n v="6"/>
    <n v="51"/>
    <n v="60"/>
    <n v="67"/>
    <n v="59"/>
    <n v="58"/>
  </r>
  <r>
    <n v="10960"/>
    <s v="Xbox"/>
    <x v="1"/>
    <s v="Loneliness"/>
    <n v="11"/>
    <n v="899"/>
    <n v="7"/>
    <s v="Yes"/>
    <n v="23"/>
    <n v="56"/>
    <n v="11"/>
    <n v="70"/>
    <n v="60"/>
    <n v="34"/>
  </r>
  <r>
    <n v="10961"/>
    <s v="Cell Phone"/>
    <x v="2"/>
    <s v="Boredom"/>
    <n v="2"/>
    <n v="318"/>
    <n v="11"/>
    <s v="Yes"/>
    <n v="19"/>
    <n v="61"/>
    <n v="41"/>
    <n v="45"/>
    <n v="24"/>
    <n v="97"/>
  </r>
  <r>
    <n v="10962"/>
    <s v="Cell Phone"/>
    <x v="7"/>
    <s v="Competition"/>
    <n v="2"/>
    <n v="301"/>
    <n v="9"/>
    <s v="No"/>
    <n v="85"/>
    <n v="70"/>
    <n v="85"/>
    <n v="9"/>
    <n v="42"/>
    <n v="62"/>
  </r>
  <r>
    <n v="10963"/>
    <s v="Nintendo"/>
    <x v="1"/>
    <s v="Social Interaction"/>
    <n v="5"/>
    <n v="427"/>
    <n v="11"/>
    <s v="Yes"/>
    <n v="67"/>
    <n v="12"/>
    <n v="17"/>
    <n v="86"/>
    <n v="8"/>
    <n v="22"/>
  </r>
  <r>
    <n v="10964"/>
    <s v="PC"/>
    <x v="1"/>
    <s v="Social Interaction"/>
    <n v="8"/>
    <n v="499"/>
    <n v="5"/>
    <s v="No"/>
    <n v="82"/>
    <n v="73"/>
    <n v="61"/>
    <n v="88"/>
    <n v="99"/>
    <n v="74"/>
  </r>
  <r>
    <n v="10965"/>
    <s v="Tablet"/>
    <x v="2"/>
    <s v="Habit"/>
    <n v="6"/>
    <n v="915"/>
    <n v="4"/>
    <s v="Yes"/>
    <n v="39"/>
    <n v="45"/>
    <n v="38"/>
    <n v="15"/>
    <n v="61"/>
    <n v="30"/>
  </r>
  <r>
    <n v="10966"/>
    <s v="Nintendo"/>
    <x v="2"/>
    <s v="Competition"/>
    <n v="2"/>
    <n v="741"/>
    <n v="6"/>
    <s v="Yes"/>
    <n v="3"/>
    <n v="95"/>
    <n v="92"/>
    <n v="69"/>
    <n v="33"/>
    <n v="79"/>
  </r>
  <r>
    <n v="10967"/>
    <s v="Xbox"/>
    <x v="2"/>
    <s v="Habit"/>
    <n v="9"/>
    <n v="635"/>
    <n v="10"/>
    <s v="Yes"/>
    <n v="43"/>
    <n v="89"/>
    <n v="38"/>
    <n v="89"/>
    <n v="17"/>
    <n v="24"/>
  </r>
  <r>
    <n v="10968"/>
    <s v="PC"/>
    <x v="4"/>
    <s v="Challenge"/>
    <n v="4"/>
    <n v="531"/>
    <n v="10"/>
    <s v="Yes"/>
    <n v="47"/>
    <n v="54"/>
    <n v="29"/>
    <n v="30"/>
    <n v="29"/>
    <n v="60"/>
  </r>
  <r>
    <n v="10969"/>
    <s v="Xbox"/>
    <x v="9"/>
    <s v="Relaxation"/>
    <n v="11"/>
    <n v="357"/>
    <n v="5"/>
    <s v="No"/>
    <n v="26"/>
    <n v="12"/>
    <n v="50"/>
    <n v="9"/>
    <n v="25"/>
    <n v="52"/>
  </r>
  <r>
    <n v="10970"/>
    <s v="Xbox"/>
    <x v="8"/>
    <s v="Relaxation"/>
    <n v="2"/>
    <n v="805"/>
    <n v="11"/>
    <s v="Yes"/>
    <n v="16"/>
    <n v="51"/>
    <n v="16"/>
    <n v="56"/>
    <n v="82"/>
    <n v="79"/>
  </r>
  <r>
    <n v="10971"/>
    <s v="PlayStation"/>
    <x v="9"/>
    <s v="Entertainment"/>
    <n v="7"/>
    <n v="897"/>
    <n v="5"/>
    <s v="Yes"/>
    <n v="54"/>
    <n v="8"/>
    <n v="95"/>
    <n v="68"/>
    <n v="87"/>
    <n v="5"/>
  </r>
  <r>
    <n v="10972"/>
    <s v="Tablet"/>
    <x v="1"/>
    <s v="Loneliness"/>
    <n v="1"/>
    <n v="240"/>
    <n v="9"/>
    <s v="Yes"/>
    <n v="72"/>
    <n v="4"/>
    <n v="46"/>
    <n v="57"/>
    <n v="77"/>
    <n v="7"/>
  </r>
  <r>
    <n v="10973"/>
    <s v="Nintendo"/>
    <x v="1"/>
    <s v="Relaxation"/>
    <n v="6"/>
    <n v="210"/>
    <n v="11"/>
    <s v="No"/>
    <n v="88"/>
    <n v="64"/>
    <n v="21"/>
    <n v="4"/>
    <n v="67"/>
    <n v="34"/>
  </r>
  <r>
    <n v="10974"/>
    <s v="Tablet"/>
    <x v="2"/>
    <s v="Competition"/>
    <n v="5"/>
    <n v="925"/>
    <n v="5"/>
    <s v="No"/>
    <n v="2"/>
    <n v="56"/>
    <n v="21"/>
    <n v="70"/>
    <n v="97"/>
    <n v="21"/>
  </r>
  <r>
    <n v="10975"/>
    <s v="Nintendo"/>
    <x v="0"/>
    <s v="Escapism"/>
    <n v="3"/>
    <n v="816"/>
    <n v="10"/>
    <s v="Yes"/>
    <n v="80"/>
    <n v="44"/>
    <n v="70"/>
    <n v="80"/>
    <n v="18"/>
    <n v="86"/>
  </r>
  <r>
    <n v="10976"/>
    <s v="PlayStation"/>
    <x v="2"/>
    <s v="Entertainment"/>
    <n v="8"/>
    <n v="839"/>
    <n v="8"/>
    <s v="No"/>
    <n v="73"/>
    <n v="29"/>
    <n v="53"/>
    <n v="10"/>
    <n v="52"/>
    <n v="23"/>
  </r>
  <r>
    <n v="10977"/>
    <s v="PlayStation"/>
    <x v="8"/>
    <s v="Habit"/>
    <n v="6"/>
    <n v="268"/>
    <n v="5"/>
    <s v="Yes"/>
    <n v="96"/>
    <n v="81"/>
    <n v="19"/>
    <n v="42"/>
    <n v="21"/>
    <n v="85"/>
  </r>
  <r>
    <n v="10978"/>
    <s v="Cell Phone"/>
    <x v="0"/>
    <s v="Stress Relief"/>
    <n v="11"/>
    <n v="297"/>
    <n v="6"/>
    <s v="Yes"/>
    <n v="65"/>
    <n v="18"/>
    <n v="96"/>
    <n v="66"/>
    <n v="2"/>
    <n v="33"/>
  </r>
  <r>
    <n v="10979"/>
    <s v="Tablet"/>
    <x v="4"/>
    <s v="Habit"/>
    <n v="3"/>
    <n v="139"/>
    <n v="10"/>
    <s v="No"/>
    <n v="80"/>
    <n v="80"/>
    <n v="89"/>
    <n v="11"/>
    <n v="1"/>
    <n v="81"/>
  </r>
  <r>
    <n v="10980"/>
    <s v="Xbox"/>
    <x v="0"/>
    <s v="Relaxation"/>
    <n v="10"/>
    <n v="635"/>
    <n v="6"/>
    <s v="Yes"/>
    <n v="48"/>
    <n v="23"/>
    <n v="5"/>
    <n v="31"/>
    <n v="80"/>
    <n v="6"/>
  </r>
  <r>
    <n v="10981"/>
    <s v="PlayStation"/>
    <x v="9"/>
    <s v="Boredom"/>
    <n v="2"/>
    <n v="644"/>
    <n v="6"/>
    <s v="Yes"/>
    <n v="61"/>
    <n v="74"/>
    <n v="42"/>
    <n v="99"/>
    <n v="34"/>
    <n v="97"/>
  </r>
  <r>
    <n v="10982"/>
    <s v="PC"/>
    <x v="0"/>
    <s v="Relaxation"/>
    <n v="10"/>
    <n v="596"/>
    <n v="9"/>
    <s v="Yes"/>
    <n v="1"/>
    <n v="95"/>
    <n v="45"/>
    <n v="43"/>
    <n v="72"/>
    <n v="76"/>
  </r>
  <r>
    <n v="10983"/>
    <s v="Nintendo"/>
    <x v="5"/>
    <s v="Boredom"/>
    <n v="1"/>
    <n v="355"/>
    <n v="7"/>
    <s v="No"/>
    <n v="9"/>
    <n v="62"/>
    <n v="64"/>
    <n v="42"/>
    <n v="44"/>
    <n v="95"/>
  </r>
  <r>
    <n v="10984"/>
    <s v="PC"/>
    <x v="8"/>
    <s v="Habit"/>
    <n v="1"/>
    <n v="236"/>
    <n v="9"/>
    <s v="No"/>
    <n v="37"/>
    <n v="42"/>
    <n v="15"/>
    <n v="66"/>
    <n v="33"/>
    <n v="61"/>
  </r>
  <r>
    <n v="10985"/>
    <s v="Tablet"/>
    <x v="1"/>
    <s v="Entertainment"/>
    <n v="11"/>
    <n v="406"/>
    <n v="6"/>
    <s v="No"/>
    <n v="32"/>
    <n v="23"/>
    <n v="16"/>
    <n v="88"/>
    <n v="57"/>
    <n v="13"/>
  </r>
  <r>
    <n v="10986"/>
    <s v="Xbox"/>
    <x v="5"/>
    <s v="Competition"/>
    <n v="1"/>
    <n v="528"/>
    <n v="10"/>
    <s v="Yes"/>
    <n v="57"/>
    <n v="66"/>
    <n v="72"/>
    <n v="40"/>
    <n v="58"/>
    <n v="87"/>
  </r>
  <r>
    <n v="10987"/>
    <s v="Xbox"/>
    <x v="1"/>
    <s v="Social Interaction"/>
    <n v="8"/>
    <n v="150"/>
    <n v="11"/>
    <s v="Yes"/>
    <n v="76"/>
    <n v="19"/>
    <n v="93"/>
    <n v="48"/>
    <n v="65"/>
    <n v="40"/>
  </r>
  <r>
    <n v="10988"/>
    <s v="Nintendo"/>
    <x v="8"/>
    <s v="Entertainment"/>
    <n v="1"/>
    <n v="284"/>
    <n v="6"/>
    <s v="No"/>
    <n v="70"/>
    <n v="48"/>
    <n v="74"/>
    <n v="14"/>
    <n v="84"/>
    <n v="63"/>
  </r>
  <r>
    <n v="10989"/>
    <s v="Nintendo"/>
    <x v="8"/>
    <s v="Boredom"/>
    <n v="5"/>
    <n v="553"/>
    <n v="5"/>
    <s v="Yes"/>
    <n v="24"/>
    <n v="96"/>
    <n v="21"/>
    <n v="52"/>
    <n v="31"/>
    <n v="7"/>
  </r>
  <r>
    <n v="10990"/>
    <s v="Xbox"/>
    <x v="9"/>
    <s v="Competition"/>
    <n v="1"/>
    <n v="155"/>
    <n v="5"/>
    <s v="Yes"/>
    <n v="73"/>
    <n v="74"/>
    <n v="82"/>
    <n v="45"/>
    <n v="42"/>
    <n v="61"/>
  </r>
  <r>
    <n v="10991"/>
    <s v="Tablet"/>
    <x v="8"/>
    <s v="Competition"/>
    <n v="8"/>
    <n v="717"/>
    <n v="11"/>
    <s v="Yes"/>
    <n v="46"/>
    <n v="28"/>
    <n v="67"/>
    <n v="33"/>
    <n v="31"/>
    <n v="85"/>
  </r>
  <r>
    <n v="10992"/>
    <s v="Xbox"/>
    <x v="8"/>
    <s v="Boredom"/>
    <n v="4"/>
    <n v="704"/>
    <n v="10"/>
    <s v="No"/>
    <n v="93"/>
    <n v="32"/>
    <n v="81"/>
    <n v="32"/>
    <n v="52"/>
    <n v="66"/>
  </r>
  <r>
    <n v="10993"/>
    <s v="Tablet"/>
    <x v="0"/>
    <s v="Escapism"/>
    <n v="2"/>
    <n v="917"/>
    <n v="9"/>
    <s v="Yes"/>
    <n v="39"/>
    <n v="47"/>
    <n v="42"/>
    <n v="72"/>
    <n v="69"/>
    <n v="61"/>
  </r>
  <r>
    <n v="10994"/>
    <s v="Xbox"/>
    <x v="1"/>
    <s v="Entertainment"/>
    <n v="5"/>
    <n v="923"/>
    <n v="9"/>
    <s v="No"/>
    <n v="18"/>
    <n v="75"/>
    <n v="98"/>
    <n v="17"/>
    <n v="23"/>
    <n v="3"/>
  </r>
  <r>
    <n v="10995"/>
    <s v="PC"/>
    <x v="5"/>
    <s v="Stress Relief"/>
    <n v="4"/>
    <n v="935"/>
    <n v="7"/>
    <s v="Yes"/>
    <n v="24"/>
    <n v="52"/>
    <n v="8"/>
    <n v="84"/>
    <n v="85"/>
    <n v="20"/>
  </r>
  <r>
    <n v="10996"/>
    <s v="Cell Phone"/>
    <x v="1"/>
    <s v="Social Interaction"/>
    <n v="8"/>
    <n v="35"/>
    <n v="5"/>
    <s v="No"/>
    <n v="44"/>
    <n v="82"/>
    <n v="89"/>
    <n v="7"/>
    <n v="74"/>
    <n v="91"/>
  </r>
  <r>
    <n v="10997"/>
    <s v="Cell Phone"/>
    <x v="8"/>
    <s v="Entertainment"/>
    <n v="9"/>
    <n v="323"/>
    <n v="4"/>
    <s v="No"/>
    <n v="76"/>
    <n v="16"/>
    <n v="77"/>
    <n v="48"/>
    <n v="70"/>
    <n v="14"/>
  </r>
  <r>
    <n v="10998"/>
    <s v="PC"/>
    <x v="1"/>
    <s v="Loneliness"/>
    <n v="3"/>
    <n v="911"/>
    <n v="4"/>
    <s v="No"/>
    <n v="65"/>
    <n v="85"/>
    <n v="24"/>
    <n v="77"/>
    <n v="57"/>
    <n v="8"/>
  </r>
  <r>
    <n v="10999"/>
    <s v="PC"/>
    <x v="6"/>
    <s v="Boredom"/>
    <n v="3"/>
    <n v="503"/>
    <n v="8"/>
    <s v="Yes"/>
    <n v="48"/>
    <n v="83"/>
    <n v="59"/>
    <n v="49"/>
    <n v="83"/>
    <n v="41"/>
  </r>
  <r>
    <n v="11000"/>
    <s v="Tablet"/>
    <x v="8"/>
    <s v="Boredom"/>
    <n v="10"/>
    <n v="931"/>
    <n v="5"/>
    <s v="Yes"/>
    <n v="31"/>
    <n v="40"/>
    <n v="66"/>
    <n v="69"/>
    <n v="4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B2EBB4-59A2-40F5-98BE-307270DF4E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454" firstHeaderRow="1" firstDataRow="2" firstDataCol="1" rowPageCount="1" colPageCount="1"/>
  <pivotFields count="8">
    <pivotField showAll="0"/>
    <pivotField axis="axisPage" showAll="0">
      <items count="426">
        <item x="120"/>
        <item x="48"/>
        <item x="168"/>
        <item x="75"/>
        <item x="79"/>
        <item x="170"/>
        <item x="26"/>
        <item x="172"/>
        <item x="108"/>
        <item x="228"/>
        <item x="20"/>
        <item x="375"/>
        <item x="204"/>
        <item x="158"/>
        <item x="173"/>
        <item x="282"/>
        <item x="193"/>
        <item x="211"/>
        <item x="13"/>
        <item x="98"/>
        <item x="260"/>
        <item x="46"/>
        <item x="360"/>
        <item x="174"/>
        <item x="213"/>
        <item x="391"/>
        <item x="205"/>
        <item x="238"/>
        <item x="34"/>
        <item m="1" x="406"/>
        <item x="175"/>
        <item m="1" x="419"/>
        <item x="29"/>
        <item x="150"/>
        <item x="153"/>
        <item m="1" x="407"/>
        <item x="161"/>
        <item x="272"/>
        <item x="41"/>
        <item x="95"/>
        <item x="66"/>
        <item x="343"/>
        <item x="5"/>
        <item x="37"/>
        <item x="107"/>
        <item x="396"/>
        <item x="378"/>
        <item x="393"/>
        <item x="9"/>
        <item x="232"/>
        <item x="304"/>
        <item x="253"/>
        <item x="356"/>
        <item x="176"/>
        <item x="279"/>
        <item x="359"/>
        <item x="265"/>
        <item x="254"/>
        <item x="257"/>
        <item x="177"/>
        <item x="266"/>
        <item x="305"/>
        <item x="332"/>
        <item x="293"/>
        <item x="93"/>
        <item x="178"/>
        <item x="349"/>
        <item x="336"/>
        <item x="252"/>
        <item x="40"/>
        <item x="379"/>
        <item x="96"/>
        <item m="1" x="420"/>
        <item x="187"/>
        <item x="72"/>
        <item x="316"/>
        <item x="106"/>
        <item x="363"/>
        <item x="240"/>
        <item x="179"/>
        <item x="290"/>
        <item x="32"/>
        <item x="283"/>
        <item x="250"/>
        <item x="383"/>
        <item x="264"/>
        <item x="180"/>
        <item x="69"/>
        <item m="1" x="414"/>
        <item x="11"/>
        <item x="334"/>
        <item x="328"/>
        <item x="181"/>
        <item x="23"/>
        <item x="137"/>
        <item x="163"/>
        <item x="78"/>
        <item x="230"/>
        <item x="183"/>
        <item x="249"/>
        <item x="6"/>
        <item x="339"/>
        <item x="182"/>
        <item x="119"/>
        <item x="80"/>
        <item m="1" x="415"/>
        <item x="278"/>
        <item x="306"/>
        <item x="323"/>
        <item x="368"/>
        <item x="312"/>
        <item x="384"/>
        <item x="310"/>
        <item x="113"/>
        <item x="298"/>
        <item x="251"/>
        <item x="191"/>
        <item x="64"/>
        <item x="333"/>
        <item x="338"/>
        <item x="242"/>
        <item x="223"/>
        <item x="186"/>
        <item x="169"/>
        <item x="330"/>
        <item x="185"/>
        <item x="362"/>
        <item x="361"/>
        <item x="151"/>
        <item x="276"/>
        <item x="315"/>
        <item x="38"/>
        <item x="369"/>
        <item x="271"/>
        <item x="56"/>
        <item x="73"/>
        <item x="102"/>
        <item x="270"/>
        <item x="19"/>
        <item x="322"/>
        <item x="88"/>
        <item x="133"/>
        <item x="144"/>
        <item x="2"/>
        <item x="50"/>
        <item x="134"/>
        <item x="387"/>
        <item x="123"/>
        <item x="203"/>
        <item x="367"/>
        <item x="287"/>
        <item x="22"/>
        <item m="1" x="409"/>
        <item x="81"/>
        <item x="16"/>
        <item x="87"/>
        <item x="145"/>
        <item x="345"/>
        <item x="202"/>
        <item x="275"/>
        <item x="296"/>
        <item x="45"/>
        <item x="162"/>
        <item m="1" x="424"/>
        <item x="329"/>
        <item x="385"/>
        <item x="217"/>
        <item x="21"/>
        <item x="129"/>
        <item x="303"/>
        <item x="320"/>
        <item x="68"/>
        <item x="43"/>
        <item x="14"/>
        <item x="115"/>
        <item x="307"/>
        <item x="311"/>
        <item x="104"/>
        <item x="207"/>
        <item x="76"/>
        <item x="280"/>
        <item x="53"/>
        <item x="7"/>
        <item x="318"/>
        <item x="112"/>
        <item x="36"/>
        <item m="1" x="410"/>
        <item x="148"/>
        <item x="28"/>
        <item x="18"/>
        <item x="24"/>
        <item x="216"/>
        <item x="103"/>
        <item x="344"/>
        <item m="1" x="401"/>
        <item x="263"/>
        <item x="351"/>
        <item x="291"/>
        <item x="288"/>
        <item x="199"/>
        <item x="71"/>
        <item x="376"/>
        <item x="121"/>
        <item x="258"/>
        <item x="0"/>
        <item x="140"/>
        <item x="247"/>
        <item x="208"/>
        <item x="346"/>
        <item x="190"/>
        <item x="60"/>
        <item m="1" x="412"/>
        <item x="389"/>
        <item x="89"/>
        <item m="1" x="423"/>
        <item x="84"/>
        <item x="111"/>
        <item x="146"/>
        <item x="233"/>
        <item x="348"/>
        <item x="109"/>
        <item x="308"/>
        <item x="355"/>
        <item x="63"/>
        <item x="286"/>
        <item x="135"/>
        <item x="371"/>
        <item x="285"/>
        <item x="143"/>
        <item x="395"/>
        <item x="215"/>
        <item x="234"/>
        <item x="390"/>
        <item x="321"/>
        <item x="354"/>
        <item x="327"/>
        <item x="136"/>
        <item x="125"/>
        <item x="226"/>
        <item x="294"/>
        <item x="365"/>
        <item x="262"/>
        <item x="227"/>
        <item x="299"/>
        <item x="324"/>
        <item x="317"/>
        <item x="388"/>
        <item x="92"/>
        <item x="219"/>
        <item x="342"/>
        <item x="214"/>
        <item x="200"/>
        <item x="105"/>
        <item x="97"/>
        <item x="42"/>
        <item x="171"/>
        <item x="222"/>
        <item x="61"/>
        <item x="100"/>
        <item x="86"/>
        <item x="58"/>
        <item x="25"/>
        <item m="1" x="418"/>
        <item x="55"/>
        <item x="165"/>
        <item x="221"/>
        <item x="370"/>
        <item x="139"/>
        <item x="220"/>
        <item x="17"/>
        <item m="1" x="408"/>
        <item x="130"/>
        <item x="198"/>
        <item x="12"/>
        <item x="117"/>
        <item x="131"/>
        <item x="49"/>
        <item x="237"/>
        <item x="184"/>
        <item x="47"/>
        <item x="372"/>
        <item x="197"/>
        <item x="210"/>
        <item x="116"/>
        <item x="149"/>
        <item x="201"/>
        <item x="302"/>
        <item x="256"/>
        <item x="274"/>
        <item x="15"/>
        <item m="1" x="405"/>
        <item x="3"/>
        <item x="244"/>
        <item x="309"/>
        <item x="229"/>
        <item x="10"/>
        <item x="1"/>
        <item m="1" x="404"/>
        <item x="209"/>
        <item x="269"/>
        <item x="110"/>
        <item x="132"/>
        <item x="259"/>
        <item x="319"/>
        <item x="142"/>
        <item x="44"/>
        <item x="91"/>
        <item x="141"/>
        <item x="126"/>
        <item x="57"/>
        <item m="1" x="411"/>
        <item x="94"/>
        <item x="281"/>
        <item x="101"/>
        <item x="155"/>
        <item x="74"/>
        <item x="156"/>
        <item x="59"/>
        <item x="4"/>
        <item m="1" x="416"/>
        <item x="380"/>
        <item x="65"/>
        <item x="128"/>
        <item x="90"/>
        <item x="364"/>
        <item x="245"/>
        <item x="255"/>
        <item x="122"/>
        <item x="33"/>
        <item m="1" x="403"/>
        <item x="394"/>
        <item x="392"/>
        <item x="114"/>
        <item x="164"/>
        <item x="246"/>
        <item x="292"/>
        <item x="386"/>
        <item x="195"/>
        <item x="358"/>
        <item x="248"/>
        <item x="235"/>
        <item x="347"/>
        <item x="206"/>
        <item x="381"/>
        <item x="35"/>
        <item x="314"/>
        <item x="337"/>
        <item x="196"/>
        <item x="382"/>
        <item x="159"/>
        <item x="99"/>
        <item x="127"/>
        <item x="52"/>
        <item m="1" x="417"/>
        <item x="30"/>
        <item x="352"/>
        <item x="167"/>
        <item x="289"/>
        <item x="118"/>
        <item x="27"/>
        <item x="350"/>
        <item x="218"/>
        <item x="67"/>
        <item m="1" x="413"/>
        <item x="243"/>
        <item x="284"/>
        <item x="236"/>
        <item x="313"/>
        <item m="1" x="422"/>
        <item x="267"/>
        <item x="192"/>
        <item x="325"/>
        <item x="39"/>
        <item x="166"/>
        <item x="160"/>
        <item x="8"/>
        <item x="82"/>
        <item x="261"/>
        <item x="377"/>
        <item x="397"/>
        <item x="62"/>
        <item x="157"/>
        <item x="85"/>
        <item x="353"/>
        <item x="357"/>
        <item x="301"/>
        <item x="277"/>
        <item x="224"/>
        <item x="366"/>
        <item x="331"/>
        <item x="83"/>
        <item x="300"/>
        <item x="273"/>
        <item x="147"/>
        <item x="124"/>
        <item x="231"/>
        <item x="340"/>
        <item x="398"/>
        <item x="239"/>
        <item x="326"/>
        <item x="374"/>
        <item x="268"/>
        <item m="1" x="402"/>
        <item x="188"/>
        <item m="1" x="400"/>
        <item x="154"/>
        <item x="341"/>
        <item x="194"/>
        <item x="54"/>
        <item m="1" x="421"/>
        <item x="77"/>
        <item x="212"/>
        <item x="152"/>
        <item x="335"/>
        <item x="225"/>
        <item x="297"/>
        <item x="399"/>
        <item x="51"/>
        <item x="138"/>
        <item x="189"/>
        <item x="295"/>
        <item x="241"/>
        <item x="70"/>
        <item x="31"/>
        <item x="373"/>
        <item t="default"/>
      </items>
    </pivotField>
    <pivotField axis="axisRow" showAll="0">
      <items count="451">
        <item x="359"/>
        <item x="144"/>
        <item x="20"/>
        <item x="243"/>
        <item x="367"/>
        <item x="248"/>
        <item x="131"/>
        <item x="31"/>
        <item x="348"/>
        <item x="24"/>
        <item x="46"/>
        <item x="361"/>
        <item x="12"/>
        <item x="398"/>
        <item x="240"/>
        <item x="380"/>
        <item x="401"/>
        <item x="234"/>
        <item x="292"/>
        <item x="295"/>
        <item x="154"/>
        <item x="32"/>
        <item x="266"/>
        <item x="284"/>
        <item x="209"/>
        <item x="257"/>
        <item x="300"/>
        <item x="420"/>
        <item x="425"/>
        <item x="350"/>
        <item x="236"/>
        <item x="52"/>
        <item x="235"/>
        <item x="147"/>
        <item x="327"/>
        <item x="228"/>
        <item x="159"/>
        <item x="386"/>
        <item x="385"/>
        <item x="190"/>
        <item x="440"/>
        <item x="402"/>
        <item x="328"/>
        <item x="232"/>
        <item x="237"/>
        <item x="80"/>
        <item x="164"/>
        <item x="251"/>
        <item x="394"/>
        <item x="103"/>
        <item x="0"/>
        <item x="81"/>
        <item x="109"/>
        <item x="117"/>
        <item x="267"/>
        <item x="433"/>
        <item x="270"/>
        <item x="274"/>
        <item x="339"/>
        <item m="1" x="448"/>
        <item x="205"/>
        <item x="39"/>
        <item x="388"/>
        <item x="268"/>
        <item x="324"/>
        <item x="343"/>
        <item x="325"/>
        <item x="34"/>
        <item x="174"/>
        <item x="106"/>
        <item x="88"/>
        <item x="282"/>
        <item x="439"/>
        <item x="279"/>
        <item x="416"/>
        <item x="307"/>
        <item x="311"/>
        <item x="93"/>
        <item x="62"/>
        <item x="86"/>
        <item x="352"/>
        <item x="358"/>
        <item x="66"/>
        <item x="19"/>
        <item x="334"/>
        <item x="271"/>
        <item x="337"/>
        <item x="161"/>
        <item x="342"/>
        <item x="44"/>
        <item x="204"/>
        <item x="447"/>
        <item x="90"/>
        <item x="313"/>
        <item x="443"/>
        <item x="403"/>
        <item x="179"/>
        <item x="198"/>
        <item x="189"/>
        <item x="441"/>
        <item x="95"/>
        <item x="306"/>
        <item x="253"/>
        <item x="241"/>
        <item x="222"/>
        <item x="5"/>
        <item x="426"/>
        <item x="346"/>
        <item x="183"/>
        <item x="317"/>
        <item x="244"/>
        <item x="430"/>
        <item x="150"/>
        <item x="341"/>
        <item x="442"/>
        <item x="396"/>
        <item x="278"/>
        <item x="293"/>
        <item x="163"/>
        <item x="202"/>
        <item x="323"/>
        <item x="434"/>
        <item x="125"/>
        <item x="127"/>
        <item x="116"/>
        <item x="331"/>
        <item x="374"/>
        <item x="363"/>
        <item x="335"/>
        <item x="414"/>
        <item x="372"/>
        <item x="291"/>
        <item x="356"/>
        <item x="91"/>
        <item x="287"/>
        <item x="411"/>
        <item x="132"/>
        <item x="303"/>
        <item x="354"/>
        <item x="224"/>
        <item x="130"/>
        <item x="176"/>
        <item x="436"/>
        <item x="128"/>
        <item x="6"/>
        <item x="249"/>
        <item x="223"/>
        <item x="259"/>
        <item x="250"/>
        <item x="73"/>
        <item x="180"/>
        <item x="119"/>
        <item x="10"/>
        <item x="424"/>
        <item x="260"/>
        <item x="366"/>
        <item x="445"/>
        <item x="99"/>
        <item x="30"/>
        <item x="142"/>
        <item x="269"/>
        <item x="336"/>
        <item x="355"/>
        <item x="378"/>
        <item x="321"/>
        <item x="333"/>
        <item x="23"/>
        <item x="181"/>
        <item x="197"/>
        <item x="203"/>
        <item x="304"/>
        <item x="371"/>
        <item x="18"/>
        <item x="231"/>
        <item x="212"/>
        <item x="71"/>
        <item x="407"/>
        <item x="330"/>
        <item x="193"/>
        <item x="218"/>
        <item x="415"/>
        <item x="8"/>
        <item x="94"/>
        <item x="238"/>
        <item x="213"/>
        <item x="301"/>
        <item x="28"/>
        <item x="326"/>
        <item x="239"/>
        <item x="136"/>
        <item x="247"/>
        <item x="96"/>
        <item x="264"/>
        <item x="165"/>
        <item x="322"/>
        <item x="373"/>
        <item x="437"/>
        <item x="196"/>
        <item x="15"/>
        <item x="101"/>
        <item x="105"/>
        <item x="318"/>
        <item x="148"/>
        <item x="319"/>
        <item x="156"/>
        <item x="2"/>
        <item x="4"/>
        <item x="408"/>
        <item x="246"/>
        <item x="376"/>
        <item x="87"/>
        <item x="365"/>
        <item x="55"/>
        <item x="135"/>
        <item x="133"/>
        <item x="207"/>
        <item x="112"/>
        <item x="26"/>
        <item x="389"/>
        <item x="309"/>
        <item x="217"/>
        <item x="70"/>
        <item x="286"/>
        <item x="381"/>
        <item x="140"/>
        <item x="177"/>
        <item x="113"/>
        <item x="310"/>
        <item x="265"/>
        <item x="230"/>
        <item x="9"/>
        <item x="431"/>
        <item x="51"/>
        <item x="121"/>
        <item x="151"/>
        <item x="199"/>
        <item x="377"/>
        <item x="114"/>
        <item x="146"/>
        <item x="64"/>
        <item x="351"/>
        <item x="122"/>
        <item x="382"/>
        <item x="160"/>
        <item x="242"/>
        <item x="397"/>
        <item x="383"/>
        <item x="340"/>
        <item x="14"/>
        <item x="7"/>
        <item x="124"/>
        <item x="227"/>
        <item x="368"/>
        <item x="187"/>
        <item x="110"/>
        <item x="357"/>
        <item x="65"/>
        <item x="261"/>
        <item x="216"/>
        <item x="296"/>
        <item x="410"/>
        <item x="280"/>
        <item x="289"/>
        <item x="194"/>
        <item x="432"/>
        <item x="297"/>
        <item x="392"/>
        <item x="229"/>
        <item x="129"/>
        <item x="206"/>
        <item x="276"/>
        <item x="35"/>
        <item x="76"/>
        <item x="47"/>
        <item x="89"/>
        <item x="275"/>
        <item x="184"/>
        <item x="427"/>
        <item x="299"/>
        <item x="220"/>
        <item x="428"/>
        <item x="68"/>
        <item x="58"/>
        <item x="168"/>
        <item x="33"/>
        <item x="192"/>
        <item x="263"/>
        <item x="61"/>
        <item x="252"/>
        <item x="155"/>
        <item x="166"/>
        <item x="60"/>
        <item x="379"/>
        <item x="158"/>
        <item x="84"/>
        <item x="418"/>
        <item x="444"/>
        <item x="63"/>
        <item x="111"/>
        <item x="256"/>
        <item x="435"/>
        <item x="370"/>
        <item x="53"/>
        <item x="302"/>
        <item x="152"/>
        <item x="369"/>
        <item x="233"/>
        <item x="312"/>
        <item x="421"/>
        <item x="178"/>
        <item x="40"/>
        <item x="391"/>
        <item x="417"/>
        <item x="409"/>
        <item x="314"/>
        <item x="329"/>
        <item x="36"/>
        <item x="115"/>
        <item x="98"/>
        <item x="141"/>
        <item x="364"/>
        <item x="38"/>
        <item x="153"/>
        <item x="413"/>
        <item x="255"/>
        <item x="74"/>
        <item x="214"/>
        <item x="399"/>
        <item x="139"/>
        <item x="69"/>
        <item x="143"/>
        <item x="169"/>
        <item x="57"/>
        <item x="175"/>
        <item x="100"/>
        <item x="54"/>
        <item x="338"/>
        <item x="162"/>
        <item x="56"/>
        <item x="290"/>
        <item x="387"/>
        <item x="262"/>
        <item x="273"/>
        <item x="188"/>
        <item x="305"/>
        <item x="281"/>
        <item x="219"/>
        <item x="75"/>
        <item x="41"/>
        <item x="215"/>
        <item x="49"/>
        <item x="21"/>
        <item x="298"/>
        <item x="145"/>
        <item x="59"/>
        <item x="50"/>
        <item x="419"/>
        <item x="82"/>
        <item x="294"/>
        <item x="272"/>
        <item x="138"/>
        <item x="375"/>
        <item x="173"/>
        <item x="123"/>
        <item x="384"/>
        <item x="108"/>
        <item x="43"/>
        <item x="137"/>
        <item x="400"/>
        <item x="438"/>
        <item x="320"/>
        <item x="423"/>
        <item x="308"/>
        <item x="29"/>
        <item x="77"/>
        <item x="201"/>
        <item x="210"/>
        <item x="72"/>
        <item x="167"/>
        <item x="1"/>
        <item x="395"/>
        <item x="126"/>
        <item x="245"/>
        <item x="390"/>
        <item x="221"/>
        <item x="406"/>
        <item x="195"/>
        <item x="42"/>
        <item x="349"/>
        <item x="186"/>
        <item x="344"/>
        <item x="332"/>
        <item x="254"/>
        <item x="404"/>
        <item x="78"/>
        <item x="83"/>
        <item x="134"/>
        <item x="208"/>
        <item x="353"/>
        <item x="13"/>
        <item x="16"/>
        <item x="412"/>
        <item x="345"/>
        <item x="48"/>
        <item x="85"/>
        <item x="285"/>
        <item x="67"/>
        <item x="288"/>
        <item x="37"/>
        <item x="45"/>
        <item m="1" x="449"/>
        <item x="92"/>
        <item x="360"/>
        <item x="429"/>
        <item x="422"/>
        <item x="172"/>
        <item x="22"/>
        <item x="226"/>
        <item x="446"/>
        <item x="107"/>
        <item x="200"/>
        <item x="149"/>
        <item x="157"/>
        <item x="97"/>
        <item x="315"/>
        <item x="405"/>
        <item x="102"/>
        <item x="104"/>
        <item x="347"/>
        <item x="283"/>
        <item x="362"/>
        <item x="79"/>
        <item x="258"/>
        <item x="17"/>
        <item x="277"/>
        <item x="191"/>
        <item x="316"/>
        <item x="3"/>
        <item x="182"/>
        <item x="11"/>
        <item x="225"/>
        <item x="118"/>
        <item x="211"/>
        <item x="27"/>
        <item x="170"/>
        <item x="393"/>
        <item x="25"/>
        <item x="120"/>
        <item x="171"/>
        <item x="185"/>
        <item t="default"/>
      </items>
    </pivotField>
    <pivotField showAll="0"/>
    <pivotField axis="axisCol" showAll="0">
      <items count="8">
        <item x="0"/>
        <item m="1" x="5"/>
        <item x="1"/>
        <item m="1" x="4"/>
        <item m="1" x="6"/>
        <item x="2"/>
        <item m="1" x="3"/>
        <item t="default"/>
      </items>
    </pivotField>
    <pivotField showAll="0"/>
    <pivotField showAll="0"/>
    <pivotField showAll="0"/>
  </pivotFields>
  <rowFields count="1">
    <field x="2"/>
  </rowFields>
  <rowItems count="4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 t="grand">
      <x/>
    </i>
  </rowItems>
  <colFields count="1">
    <field x="4"/>
  </colFields>
  <colItems count="4">
    <i>
      <x/>
    </i>
    <i>
      <x v="2"/>
    </i>
    <i>
      <x v="5"/>
    </i>
    <i t="grand">
      <x/>
    </i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2E35BE-8F28-42C1-8717-9ED8BA56717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17" firstHeaderRow="1" firstDataRow="1" firstDataCol="1"/>
  <pivotFields count="14">
    <pivotField showAll="0"/>
    <pivotField showAll="0"/>
    <pivotField axis="axisRow" showAll="0">
      <items count="12">
        <item x="8"/>
        <item x="6"/>
        <item x="3"/>
        <item x="0"/>
        <item x="9"/>
        <item x="2"/>
        <item x="7"/>
        <item x="5"/>
        <item x="1"/>
        <item x="4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3D4-68FE-4004-9A76-FDBA072A025D}">
  <dimension ref="A1:I981"/>
  <sheetViews>
    <sheetView zoomScale="134" zoomScaleNormal="115" workbookViewId="0">
      <selection activeCell="I1" sqref="I1:I1048576"/>
    </sheetView>
  </sheetViews>
  <sheetFormatPr defaultRowHeight="14.25"/>
  <cols>
    <col min="8" max="8" width="11.59765625" bestFit="1" customWidth="1"/>
  </cols>
  <sheetData>
    <row r="1" spans="1:9">
      <c r="A1" t="s">
        <v>59</v>
      </c>
      <c r="B1" t="s">
        <v>57</v>
      </c>
      <c r="C1" t="s">
        <v>58</v>
      </c>
      <c r="D1" t="s">
        <v>888</v>
      </c>
      <c r="E1" t="s">
        <v>0</v>
      </c>
      <c r="F1" t="s">
        <v>1</v>
      </c>
      <c r="G1" t="s">
        <v>2</v>
      </c>
      <c r="H1" t="s">
        <v>1853</v>
      </c>
      <c r="I1" t="s">
        <v>3</v>
      </c>
    </row>
    <row r="2" spans="1:9">
      <c r="A2">
        <v>10001</v>
      </c>
      <c r="B2" t="s">
        <v>60</v>
      </c>
      <c r="C2" t="s">
        <v>61</v>
      </c>
      <c r="D2" t="str">
        <f>CONCATENATE(B2, " ", C2)</f>
        <v>Jessica Brown</v>
      </c>
      <c r="E2">
        <v>28</v>
      </c>
      <c r="F2" t="s">
        <v>26</v>
      </c>
      <c r="G2" t="s">
        <v>16</v>
      </c>
      <c r="H2" s="3">
        <v>144351</v>
      </c>
      <c r="I2" t="s">
        <v>17</v>
      </c>
    </row>
    <row r="3" spans="1:9">
      <c r="A3">
        <v>10002</v>
      </c>
      <c r="B3" t="s">
        <v>466</v>
      </c>
      <c r="C3" t="s">
        <v>62</v>
      </c>
      <c r="D3" t="str">
        <f t="shared" ref="D3:D66" si="0">CONCATENATE(B3, " ", C3)</f>
        <v>Michael Smith</v>
      </c>
      <c r="E3">
        <v>33</v>
      </c>
      <c r="F3" t="s">
        <v>15</v>
      </c>
      <c r="G3" t="s">
        <v>22</v>
      </c>
      <c r="H3" s="3">
        <v>175292</v>
      </c>
      <c r="I3" t="s">
        <v>21</v>
      </c>
    </row>
    <row r="4" spans="1:9">
      <c r="A4">
        <v>10003</v>
      </c>
      <c r="B4" t="s">
        <v>63</v>
      </c>
      <c r="C4" t="s">
        <v>64</v>
      </c>
      <c r="D4" t="str">
        <f t="shared" si="0"/>
        <v>Emily Johnson</v>
      </c>
      <c r="E4">
        <v>26</v>
      </c>
      <c r="F4" t="s">
        <v>26</v>
      </c>
      <c r="G4" t="s">
        <v>27</v>
      </c>
      <c r="H4" s="3">
        <v>16762</v>
      </c>
      <c r="I4" t="s">
        <v>21</v>
      </c>
    </row>
    <row r="5" spans="1:9">
      <c r="A5">
        <v>10004</v>
      </c>
      <c r="B5" t="s">
        <v>235</v>
      </c>
      <c r="C5" t="s">
        <v>65</v>
      </c>
      <c r="D5" t="str">
        <f t="shared" si="0"/>
        <v>Matthew Williams</v>
      </c>
      <c r="E5">
        <v>22</v>
      </c>
      <c r="F5" t="s">
        <v>27</v>
      </c>
      <c r="G5" t="s">
        <v>30</v>
      </c>
      <c r="H5" s="3">
        <v>189424</v>
      </c>
      <c r="I5" t="s">
        <v>17</v>
      </c>
    </row>
    <row r="6" spans="1:9">
      <c r="A6">
        <v>10005</v>
      </c>
      <c r="B6" t="s">
        <v>66</v>
      </c>
      <c r="C6" t="s">
        <v>67</v>
      </c>
      <c r="D6" t="str">
        <f t="shared" si="0"/>
        <v>Olivia jones</v>
      </c>
      <c r="E6">
        <v>24</v>
      </c>
      <c r="F6" t="s">
        <v>26</v>
      </c>
      <c r="G6" t="s">
        <v>30</v>
      </c>
      <c r="H6" s="3">
        <v>1310</v>
      </c>
      <c r="I6" t="s">
        <v>21</v>
      </c>
    </row>
    <row r="7" spans="1:9">
      <c r="A7">
        <v>10007</v>
      </c>
      <c r="B7" t="s">
        <v>70</v>
      </c>
      <c r="C7" t="s">
        <v>71</v>
      </c>
      <c r="D7" t="str">
        <f t="shared" si="0"/>
        <v>Ava Davis</v>
      </c>
      <c r="E7">
        <v>24</v>
      </c>
      <c r="F7" t="s">
        <v>26</v>
      </c>
      <c r="G7" t="s">
        <v>22</v>
      </c>
      <c r="H7" s="3">
        <v>77275</v>
      </c>
      <c r="I7" t="s">
        <v>17</v>
      </c>
    </row>
    <row r="8" spans="1:9">
      <c r="A8">
        <v>10008</v>
      </c>
      <c r="B8" t="s">
        <v>72</v>
      </c>
      <c r="C8" t="s">
        <v>73</v>
      </c>
      <c r="D8" t="str">
        <f t="shared" si="0"/>
        <v>Christopher Garcia</v>
      </c>
      <c r="E8">
        <v>30</v>
      </c>
      <c r="F8" t="s">
        <v>15</v>
      </c>
      <c r="G8" t="s">
        <v>22</v>
      </c>
      <c r="H8" s="3">
        <v>154140</v>
      </c>
      <c r="I8" t="s">
        <v>17</v>
      </c>
    </row>
    <row r="9" spans="1:9">
      <c r="A9">
        <v>10009</v>
      </c>
      <c r="B9" t="s">
        <v>74</v>
      </c>
      <c r="C9" t="s">
        <v>75</v>
      </c>
      <c r="D9" t="str">
        <f t="shared" si="0"/>
        <v>Isabella Martinez</v>
      </c>
      <c r="E9">
        <v>26</v>
      </c>
      <c r="F9" t="s">
        <v>26</v>
      </c>
      <c r="G9" t="s">
        <v>39</v>
      </c>
      <c r="H9" s="3">
        <v>124016</v>
      </c>
      <c r="I9" t="s">
        <v>17</v>
      </c>
    </row>
    <row r="10" spans="1:9">
      <c r="A10">
        <v>10011</v>
      </c>
      <c r="B10" t="s">
        <v>78</v>
      </c>
      <c r="C10" t="s">
        <v>79</v>
      </c>
      <c r="D10" t="str">
        <f t="shared" si="0"/>
        <v>Sophia Hernandez</v>
      </c>
      <c r="E10">
        <v>31</v>
      </c>
      <c r="F10" t="s">
        <v>26</v>
      </c>
      <c r="G10" t="s">
        <v>44</v>
      </c>
      <c r="H10" s="3">
        <v>109035</v>
      </c>
      <c r="I10" t="s">
        <v>21</v>
      </c>
    </row>
    <row r="11" spans="1:9">
      <c r="A11">
        <v>10012</v>
      </c>
      <c r="B11" t="s">
        <v>80</v>
      </c>
      <c r="C11" t="s">
        <v>81</v>
      </c>
      <c r="D11" t="str">
        <f t="shared" si="0"/>
        <v>Benjamin Lee</v>
      </c>
      <c r="E11">
        <v>20</v>
      </c>
      <c r="F11" t="s">
        <v>27</v>
      </c>
      <c r="G11" t="s">
        <v>27</v>
      </c>
      <c r="H11" s="3">
        <v>195264</v>
      </c>
      <c r="I11" t="s">
        <v>21</v>
      </c>
    </row>
    <row r="12" spans="1:9">
      <c r="A12">
        <v>10013</v>
      </c>
      <c r="B12" t="s">
        <v>82</v>
      </c>
      <c r="C12" t="s">
        <v>83</v>
      </c>
      <c r="D12" t="str">
        <f t="shared" si="0"/>
        <v>Mia Gonzalez</v>
      </c>
      <c r="E12">
        <v>32</v>
      </c>
      <c r="F12" t="s">
        <v>26</v>
      </c>
      <c r="G12" t="s">
        <v>36</v>
      </c>
      <c r="H12" s="3">
        <v>81636</v>
      </c>
      <c r="I12" t="s">
        <v>17</v>
      </c>
    </row>
    <row r="13" spans="1:9">
      <c r="A13">
        <v>10015</v>
      </c>
      <c r="B13" t="s">
        <v>86</v>
      </c>
      <c r="C13" t="s">
        <v>87</v>
      </c>
      <c r="D13" t="str">
        <f t="shared" si="0"/>
        <v>Charlotte  Wilson</v>
      </c>
      <c r="E13">
        <v>31</v>
      </c>
      <c r="F13" t="s">
        <v>26</v>
      </c>
      <c r="G13" t="s">
        <v>39</v>
      </c>
      <c r="H13" s="3">
        <v>17774</v>
      </c>
      <c r="I13" t="s">
        <v>17</v>
      </c>
    </row>
    <row r="14" spans="1:9">
      <c r="A14">
        <v>10016</v>
      </c>
      <c r="B14" t="s">
        <v>88</v>
      </c>
      <c r="C14" t="s">
        <v>89</v>
      </c>
      <c r="D14" t="str">
        <f t="shared" si="0"/>
        <v>Lucas Anderson</v>
      </c>
      <c r="E14">
        <v>19</v>
      </c>
      <c r="F14" t="s">
        <v>15</v>
      </c>
      <c r="G14" t="s">
        <v>27</v>
      </c>
      <c r="H14" s="3">
        <v>132625</v>
      </c>
      <c r="I14" t="s">
        <v>17</v>
      </c>
    </row>
    <row r="15" spans="1:9">
      <c r="A15">
        <v>10017</v>
      </c>
      <c r="B15" t="s">
        <v>90</v>
      </c>
      <c r="C15" t="s">
        <v>91</v>
      </c>
      <c r="D15" t="str">
        <f t="shared" si="0"/>
        <v>Amelia Thomas</v>
      </c>
      <c r="E15">
        <v>31</v>
      </c>
      <c r="F15" t="s">
        <v>26</v>
      </c>
      <c r="G15" t="s">
        <v>30</v>
      </c>
      <c r="H15" s="3">
        <v>170467</v>
      </c>
      <c r="I15" t="s">
        <v>17</v>
      </c>
    </row>
    <row r="16" spans="1:9">
      <c r="A16">
        <v>10019</v>
      </c>
      <c r="B16" t="s">
        <v>94</v>
      </c>
      <c r="C16" t="s">
        <v>95</v>
      </c>
      <c r="D16" t="str">
        <f t="shared" si="0"/>
        <v>Harper Martin</v>
      </c>
      <c r="E16">
        <v>20</v>
      </c>
      <c r="F16" t="s">
        <v>26</v>
      </c>
      <c r="G16" t="s">
        <v>49</v>
      </c>
      <c r="H16" s="3">
        <v>126644</v>
      </c>
      <c r="I16" t="s">
        <v>17</v>
      </c>
    </row>
    <row r="17" spans="1:9">
      <c r="A17">
        <v>10020</v>
      </c>
      <c r="B17" t="s">
        <v>96</v>
      </c>
      <c r="C17" t="s">
        <v>97</v>
      </c>
      <c r="D17" t="str">
        <f t="shared" si="0"/>
        <v>Mason Jackson</v>
      </c>
      <c r="E17">
        <v>21</v>
      </c>
      <c r="F17" t="s">
        <v>15</v>
      </c>
      <c r="G17" t="s">
        <v>30</v>
      </c>
      <c r="H17" s="3">
        <v>184963</v>
      </c>
      <c r="I17" t="s">
        <v>17</v>
      </c>
    </row>
    <row r="18" spans="1:9">
      <c r="A18">
        <v>10021</v>
      </c>
      <c r="B18" t="s">
        <v>98</v>
      </c>
      <c r="C18" t="s">
        <v>99</v>
      </c>
      <c r="D18" t="str">
        <f t="shared" si="0"/>
        <v>Evelyn Thompson</v>
      </c>
      <c r="E18">
        <v>31</v>
      </c>
      <c r="F18" t="s">
        <v>26</v>
      </c>
      <c r="G18" t="s">
        <v>27</v>
      </c>
      <c r="H18" s="3">
        <v>40431</v>
      </c>
      <c r="I18" t="s">
        <v>17</v>
      </c>
    </row>
    <row r="19" spans="1:9">
      <c r="A19">
        <v>10022</v>
      </c>
      <c r="B19" t="s">
        <v>208</v>
      </c>
      <c r="C19" t="s">
        <v>100</v>
      </c>
      <c r="D19" t="str">
        <f t="shared" si="0"/>
        <v>Logan White</v>
      </c>
      <c r="E19">
        <v>29</v>
      </c>
      <c r="F19" t="s">
        <v>15</v>
      </c>
      <c r="G19" t="s">
        <v>39</v>
      </c>
      <c r="H19" s="3">
        <v>61399</v>
      </c>
      <c r="I19" t="s">
        <v>17</v>
      </c>
    </row>
    <row r="20" spans="1:9">
      <c r="A20">
        <v>10023</v>
      </c>
      <c r="B20" t="s">
        <v>101</v>
      </c>
      <c r="C20" t="s">
        <v>62</v>
      </c>
      <c r="D20" t="str">
        <f t="shared" si="0"/>
        <v>Jacky Smith</v>
      </c>
      <c r="E20">
        <v>26</v>
      </c>
      <c r="F20" t="s">
        <v>26</v>
      </c>
      <c r="G20" t="s">
        <v>41</v>
      </c>
      <c r="H20" s="3">
        <v>50425</v>
      </c>
      <c r="I20" t="s">
        <v>17</v>
      </c>
    </row>
    <row r="21" spans="1:9">
      <c r="A21">
        <v>10024</v>
      </c>
      <c r="B21" t="s">
        <v>102</v>
      </c>
      <c r="C21" t="s">
        <v>103</v>
      </c>
      <c r="D21" t="str">
        <f t="shared" si="0"/>
        <v>Ella  Harris</v>
      </c>
      <c r="E21">
        <v>22</v>
      </c>
      <c r="F21" t="s">
        <v>26</v>
      </c>
      <c r="G21" t="s">
        <v>41</v>
      </c>
      <c r="H21" s="3">
        <v>136631</v>
      </c>
      <c r="I21" t="s">
        <v>21</v>
      </c>
    </row>
    <row r="22" spans="1:9">
      <c r="A22">
        <v>10025</v>
      </c>
      <c r="B22" t="s">
        <v>104</v>
      </c>
      <c r="C22" t="s">
        <v>105</v>
      </c>
      <c r="D22" t="str">
        <f t="shared" si="0"/>
        <v>Alexander Clark</v>
      </c>
      <c r="E22">
        <v>34</v>
      </c>
      <c r="F22" t="s">
        <v>15</v>
      </c>
      <c r="G22" t="s">
        <v>41</v>
      </c>
      <c r="H22" s="3">
        <v>83529</v>
      </c>
      <c r="I22" t="s">
        <v>21</v>
      </c>
    </row>
    <row r="23" spans="1:9">
      <c r="A23">
        <v>10026</v>
      </c>
      <c r="B23" t="s">
        <v>106</v>
      </c>
      <c r="C23" t="s">
        <v>107</v>
      </c>
      <c r="D23" t="str">
        <f t="shared" si="0"/>
        <v xml:space="preserve">Grace  Lewis </v>
      </c>
      <c r="E23">
        <v>25</v>
      </c>
      <c r="F23" t="s">
        <v>27</v>
      </c>
      <c r="G23" t="s">
        <v>49</v>
      </c>
      <c r="H23" s="3">
        <v>125554</v>
      </c>
      <c r="I23" t="s">
        <v>17</v>
      </c>
    </row>
    <row r="24" spans="1:9">
      <c r="A24">
        <v>10027</v>
      </c>
      <c r="B24" t="s">
        <v>819</v>
      </c>
      <c r="C24" t="s">
        <v>108</v>
      </c>
      <c r="D24" t="str">
        <f t="shared" si="0"/>
        <v>Ethan Robinson</v>
      </c>
      <c r="E24">
        <v>26</v>
      </c>
      <c r="F24" t="s">
        <v>27</v>
      </c>
      <c r="G24" t="s">
        <v>44</v>
      </c>
      <c r="H24" s="3">
        <v>146328</v>
      </c>
      <c r="I24" t="s">
        <v>17</v>
      </c>
    </row>
    <row r="25" spans="1:9">
      <c r="A25">
        <v>10028</v>
      </c>
      <c r="B25" t="s">
        <v>109</v>
      </c>
      <c r="C25" t="s">
        <v>110</v>
      </c>
      <c r="D25" t="str">
        <f t="shared" si="0"/>
        <v>Chloe Walker</v>
      </c>
      <c r="E25">
        <v>21</v>
      </c>
      <c r="F25" t="s">
        <v>26</v>
      </c>
      <c r="G25" t="s">
        <v>16</v>
      </c>
      <c r="H25" s="3">
        <v>7191</v>
      </c>
      <c r="I25" t="s">
        <v>17</v>
      </c>
    </row>
    <row r="26" spans="1:9">
      <c r="A26">
        <v>10029</v>
      </c>
      <c r="B26" t="s">
        <v>111</v>
      </c>
      <c r="C26" t="s">
        <v>112</v>
      </c>
      <c r="D26" t="str">
        <f t="shared" si="0"/>
        <v>Jacob Hall</v>
      </c>
      <c r="E26">
        <v>24</v>
      </c>
      <c r="F26" t="s">
        <v>27</v>
      </c>
      <c r="G26" t="s">
        <v>53</v>
      </c>
      <c r="H26" s="3">
        <v>68992</v>
      </c>
      <c r="I26" t="s">
        <v>21</v>
      </c>
    </row>
    <row r="27" spans="1:9">
      <c r="A27">
        <v>10030</v>
      </c>
      <c r="B27" t="s">
        <v>113</v>
      </c>
      <c r="C27" t="s">
        <v>114</v>
      </c>
      <c r="D27" t="str">
        <f t="shared" si="0"/>
        <v>Lily  Alien</v>
      </c>
      <c r="E27">
        <v>26</v>
      </c>
      <c r="F27" t="s">
        <v>27</v>
      </c>
      <c r="G27" t="s">
        <v>49</v>
      </c>
      <c r="H27" s="3">
        <v>115067</v>
      </c>
      <c r="I27" t="s">
        <v>21</v>
      </c>
    </row>
    <row r="28" spans="1:9">
      <c r="A28">
        <v>10031</v>
      </c>
      <c r="B28" t="s">
        <v>115</v>
      </c>
      <c r="C28" t="s">
        <v>116</v>
      </c>
      <c r="D28" t="str">
        <f t="shared" si="0"/>
        <v>Aiden Young</v>
      </c>
      <c r="E28">
        <v>18</v>
      </c>
      <c r="F28" t="s">
        <v>15</v>
      </c>
      <c r="G28" t="s">
        <v>53</v>
      </c>
      <c r="H28" s="3">
        <v>19973</v>
      </c>
      <c r="I28" t="s">
        <v>21</v>
      </c>
    </row>
    <row r="29" spans="1:9">
      <c r="A29">
        <v>10032</v>
      </c>
      <c r="B29" t="s">
        <v>117</v>
      </c>
      <c r="C29" t="s">
        <v>118</v>
      </c>
      <c r="D29" t="str">
        <f t="shared" si="0"/>
        <v>Scarlett King</v>
      </c>
      <c r="E29">
        <v>22</v>
      </c>
      <c r="F29" t="s">
        <v>26</v>
      </c>
      <c r="G29" t="s">
        <v>16</v>
      </c>
      <c r="H29" s="3">
        <v>172889</v>
      </c>
      <c r="I29" t="s">
        <v>17</v>
      </c>
    </row>
    <row r="30" spans="1:9">
      <c r="A30">
        <v>10033</v>
      </c>
      <c r="B30" t="s">
        <v>97</v>
      </c>
      <c r="C30" t="s">
        <v>119</v>
      </c>
      <c r="D30" t="str">
        <f t="shared" si="0"/>
        <v>Jackson Wright</v>
      </c>
      <c r="E30">
        <v>26</v>
      </c>
      <c r="F30" t="s">
        <v>15</v>
      </c>
      <c r="G30" t="s">
        <v>54</v>
      </c>
      <c r="H30" s="3">
        <v>115495</v>
      </c>
      <c r="I30" t="s">
        <v>17</v>
      </c>
    </row>
    <row r="31" spans="1:9">
      <c r="A31">
        <v>10034</v>
      </c>
      <c r="B31" t="s">
        <v>120</v>
      </c>
      <c r="C31" t="s">
        <v>121</v>
      </c>
      <c r="D31" t="str">
        <f t="shared" si="0"/>
        <v>Aria Hill</v>
      </c>
      <c r="E31">
        <v>33</v>
      </c>
      <c r="F31" t="s">
        <v>26</v>
      </c>
      <c r="G31" t="s">
        <v>44</v>
      </c>
      <c r="H31" s="3">
        <v>76966</v>
      </c>
      <c r="I31" t="s">
        <v>21</v>
      </c>
    </row>
    <row r="32" spans="1:9">
      <c r="A32">
        <v>10035</v>
      </c>
      <c r="B32" t="s">
        <v>122</v>
      </c>
      <c r="C32" t="s">
        <v>123</v>
      </c>
      <c r="D32" t="str">
        <f t="shared" si="0"/>
        <v>Samuel Scott</v>
      </c>
      <c r="E32">
        <v>25</v>
      </c>
      <c r="F32" t="s">
        <v>15</v>
      </c>
      <c r="G32" t="s">
        <v>39</v>
      </c>
      <c r="H32" s="3">
        <v>115652</v>
      </c>
      <c r="I32" t="s">
        <v>17</v>
      </c>
    </row>
    <row r="33" spans="1:9">
      <c r="A33">
        <v>10036</v>
      </c>
      <c r="B33" t="s">
        <v>124</v>
      </c>
      <c r="C33" t="s">
        <v>125</v>
      </c>
      <c r="D33" t="str">
        <f t="shared" si="0"/>
        <v>Zoey Green</v>
      </c>
      <c r="E33">
        <v>19</v>
      </c>
      <c r="F33" t="s">
        <v>26</v>
      </c>
      <c r="G33" t="s">
        <v>53</v>
      </c>
      <c r="H33" s="3">
        <v>62680</v>
      </c>
      <c r="I33" t="s">
        <v>21</v>
      </c>
    </row>
    <row r="34" spans="1:9">
      <c r="A34">
        <v>10037</v>
      </c>
      <c r="B34" t="s">
        <v>126</v>
      </c>
      <c r="C34" t="s">
        <v>127</v>
      </c>
      <c r="D34" t="str">
        <f t="shared" si="0"/>
        <v>Carter Adams</v>
      </c>
      <c r="E34">
        <v>21</v>
      </c>
      <c r="F34" t="s">
        <v>15</v>
      </c>
      <c r="G34" t="s">
        <v>44</v>
      </c>
      <c r="H34" s="3">
        <v>164214</v>
      </c>
      <c r="I34" t="s">
        <v>21</v>
      </c>
    </row>
    <row r="35" spans="1:9">
      <c r="A35">
        <v>10038</v>
      </c>
      <c r="B35" t="s">
        <v>128</v>
      </c>
      <c r="C35" t="s">
        <v>129</v>
      </c>
      <c r="D35" t="str">
        <f t="shared" si="0"/>
        <v>Penelope Baker</v>
      </c>
      <c r="E35">
        <v>30</v>
      </c>
      <c r="F35" t="s">
        <v>26</v>
      </c>
      <c r="G35" t="s">
        <v>44</v>
      </c>
      <c r="H35" s="3">
        <v>58932</v>
      </c>
      <c r="I35" t="s">
        <v>21</v>
      </c>
    </row>
    <row r="36" spans="1:9">
      <c r="A36">
        <v>10039</v>
      </c>
      <c r="B36" t="s">
        <v>130</v>
      </c>
      <c r="C36" t="s">
        <v>83</v>
      </c>
      <c r="D36" t="str">
        <f t="shared" si="0"/>
        <v>Anthony Gonzalez</v>
      </c>
      <c r="E36">
        <v>26</v>
      </c>
      <c r="F36" t="s">
        <v>15</v>
      </c>
      <c r="G36" t="s">
        <v>36</v>
      </c>
      <c r="H36" s="3">
        <v>191959</v>
      </c>
      <c r="I36" t="s">
        <v>17</v>
      </c>
    </row>
    <row r="37" spans="1:9">
      <c r="A37">
        <v>10040</v>
      </c>
      <c r="B37" t="s">
        <v>131</v>
      </c>
      <c r="C37" t="s">
        <v>132</v>
      </c>
      <c r="D37" t="str">
        <f t="shared" si="0"/>
        <v>Riley Nelson</v>
      </c>
      <c r="E37">
        <v>30</v>
      </c>
      <c r="F37" t="s">
        <v>26</v>
      </c>
      <c r="G37" t="s">
        <v>36</v>
      </c>
      <c r="H37" s="3">
        <v>62250</v>
      </c>
      <c r="I37" t="s">
        <v>21</v>
      </c>
    </row>
    <row r="38" spans="1:9">
      <c r="A38">
        <v>10041</v>
      </c>
      <c r="B38" t="s">
        <v>232</v>
      </c>
      <c r="C38" t="s">
        <v>126</v>
      </c>
      <c r="D38" t="str">
        <f t="shared" si="0"/>
        <v>Jack Carter</v>
      </c>
      <c r="E38">
        <v>31</v>
      </c>
      <c r="F38" t="s">
        <v>15</v>
      </c>
      <c r="G38" t="s">
        <v>39</v>
      </c>
      <c r="H38" s="3">
        <v>154363</v>
      </c>
      <c r="I38" t="s">
        <v>17</v>
      </c>
    </row>
    <row r="39" spans="1:9">
      <c r="A39">
        <v>10042</v>
      </c>
      <c r="B39" t="s">
        <v>133</v>
      </c>
      <c r="C39" t="s">
        <v>134</v>
      </c>
      <c r="D39" t="str">
        <f t="shared" si="0"/>
        <v>Avery Mitchell</v>
      </c>
      <c r="E39">
        <v>31</v>
      </c>
      <c r="F39" t="s">
        <v>26</v>
      </c>
      <c r="G39" t="s">
        <v>53</v>
      </c>
      <c r="H39" s="3">
        <v>153250</v>
      </c>
      <c r="I39" t="s">
        <v>21</v>
      </c>
    </row>
    <row r="40" spans="1:9">
      <c r="A40">
        <v>10043</v>
      </c>
      <c r="B40" t="s">
        <v>135</v>
      </c>
      <c r="C40" t="s">
        <v>136</v>
      </c>
      <c r="D40" t="str">
        <f t="shared" si="0"/>
        <v>Dylan Perez</v>
      </c>
      <c r="E40">
        <v>32</v>
      </c>
      <c r="F40" t="s">
        <v>15</v>
      </c>
      <c r="G40" t="s">
        <v>36</v>
      </c>
      <c r="H40" s="3">
        <v>75493</v>
      </c>
      <c r="I40" t="s">
        <v>21</v>
      </c>
    </row>
    <row r="41" spans="1:9">
      <c r="A41">
        <v>10044</v>
      </c>
      <c r="B41" t="s">
        <v>137</v>
      </c>
      <c r="C41" t="s">
        <v>108</v>
      </c>
      <c r="D41" t="str">
        <f t="shared" si="0"/>
        <v>Sofia Robinson</v>
      </c>
      <c r="E41">
        <v>28</v>
      </c>
      <c r="F41" t="s">
        <v>26</v>
      </c>
      <c r="G41" t="s">
        <v>22</v>
      </c>
      <c r="H41" s="3">
        <v>189354</v>
      </c>
      <c r="I41" t="s">
        <v>17</v>
      </c>
    </row>
    <row r="42" spans="1:9">
      <c r="A42">
        <v>10045</v>
      </c>
      <c r="B42" t="s">
        <v>138</v>
      </c>
      <c r="C42" t="s">
        <v>139</v>
      </c>
      <c r="D42" t="str">
        <f t="shared" si="0"/>
        <v>Caleb Turner</v>
      </c>
      <c r="E42">
        <v>30</v>
      </c>
      <c r="F42" t="s">
        <v>27</v>
      </c>
      <c r="G42" t="s">
        <v>49</v>
      </c>
      <c r="H42" s="3">
        <v>136757</v>
      </c>
      <c r="I42" t="s">
        <v>17</v>
      </c>
    </row>
    <row r="43" spans="1:9">
      <c r="A43">
        <v>10046</v>
      </c>
      <c r="B43" t="s">
        <v>140</v>
      </c>
      <c r="C43" t="s">
        <v>141</v>
      </c>
      <c r="D43" t="str">
        <f t="shared" si="0"/>
        <v>Aubrey Phillips</v>
      </c>
      <c r="E43">
        <v>23</v>
      </c>
      <c r="F43" t="s">
        <v>15</v>
      </c>
      <c r="G43" t="s">
        <v>27</v>
      </c>
      <c r="H43" s="3">
        <v>34001</v>
      </c>
      <c r="I43" t="s">
        <v>21</v>
      </c>
    </row>
    <row r="44" spans="1:9">
      <c r="A44">
        <v>10047</v>
      </c>
      <c r="B44" t="s">
        <v>142</v>
      </c>
      <c r="C44" t="s">
        <v>143</v>
      </c>
      <c r="D44" t="str">
        <f t="shared" si="0"/>
        <v>Leo Campbell</v>
      </c>
      <c r="E44">
        <v>33</v>
      </c>
      <c r="F44" t="s">
        <v>15</v>
      </c>
      <c r="G44" t="s">
        <v>56</v>
      </c>
      <c r="H44" s="3">
        <v>107076</v>
      </c>
      <c r="I44" t="s">
        <v>17</v>
      </c>
    </row>
    <row r="45" spans="1:9">
      <c r="A45">
        <v>10048</v>
      </c>
      <c r="B45" t="s">
        <v>144</v>
      </c>
      <c r="C45" t="s">
        <v>145</v>
      </c>
      <c r="D45" t="str">
        <f t="shared" si="0"/>
        <v>Hannah Parker</v>
      </c>
      <c r="E45">
        <v>31</v>
      </c>
      <c r="F45" t="s">
        <v>27</v>
      </c>
      <c r="G45" t="s">
        <v>53</v>
      </c>
      <c r="H45" s="3">
        <v>128668</v>
      </c>
      <c r="I45" t="s">
        <v>21</v>
      </c>
    </row>
    <row r="46" spans="1:9">
      <c r="A46">
        <v>10049</v>
      </c>
      <c r="B46" t="s">
        <v>142</v>
      </c>
      <c r="C46" t="s">
        <v>146</v>
      </c>
      <c r="D46" t="str">
        <f t="shared" si="0"/>
        <v>Leo Rivera</v>
      </c>
      <c r="E46">
        <v>31</v>
      </c>
      <c r="F46" t="s">
        <v>15</v>
      </c>
      <c r="G46" t="s">
        <v>22</v>
      </c>
      <c r="H46" s="3">
        <v>133917</v>
      </c>
      <c r="I46" t="s">
        <v>17</v>
      </c>
    </row>
    <row r="47" spans="1:9">
      <c r="A47">
        <v>10050</v>
      </c>
      <c r="B47" t="s">
        <v>147</v>
      </c>
      <c r="C47" t="s">
        <v>148</v>
      </c>
      <c r="D47" t="str">
        <f t="shared" si="0"/>
        <v>Natalie Stewart</v>
      </c>
      <c r="E47">
        <v>32</v>
      </c>
      <c r="F47" t="s">
        <v>26</v>
      </c>
      <c r="G47" t="s">
        <v>44</v>
      </c>
      <c r="H47" s="3">
        <v>91247</v>
      </c>
      <c r="I47" t="s">
        <v>21</v>
      </c>
    </row>
    <row r="48" spans="1:9">
      <c r="A48">
        <v>10051</v>
      </c>
      <c r="B48" t="s">
        <v>149</v>
      </c>
      <c r="C48" t="s">
        <v>150</v>
      </c>
      <c r="D48" t="str">
        <f t="shared" si="0"/>
        <v>Gabriel Sanchez</v>
      </c>
      <c r="E48">
        <v>29</v>
      </c>
      <c r="F48" t="s">
        <v>27</v>
      </c>
      <c r="G48" t="s">
        <v>39</v>
      </c>
      <c r="H48" s="3">
        <v>102298</v>
      </c>
      <c r="I48" t="s">
        <v>17</v>
      </c>
    </row>
    <row r="49" spans="1:9">
      <c r="A49">
        <v>10052</v>
      </c>
      <c r="B49" t="s">
        <v>151</v>
      </c>
      <c r="C49" t="s">
        <v>152</v>
      </c>
      <c r="D49" t="str">
        <f t="shared" si="0"/>
        <v>Andrew Collins</v>
      </c>
      <c r="E49">
        <v>25</v>
      </c>
      <c r="F49" t="s">
        <v>27</v>
      </c>
      <c r="G49" t="s">
        <v>16</v>
      </c>
      <c r="H49" s="3">
        <v>105631</v>
      </c>
      <c r="I49" t="s">
        <v>17</v>
      </c>
    </row>
    <row r="50" spans="1:9">
      <c r="A50">
        <v>10053</v>
      </c>
      <c r="B50" t="s">
        <v>153</v>
      </c>
      <c r="C50" t="s">
        <v>146</v>
      </c>
      <c r="D50" t="str">
        <f t="shared" si="0"/>
        <v>Madison Rivera</v>
      </c>
      <c r="E50">
        <v>27</v>
      </c>
      <c r="F50" t="s">
        <v>26</v>
      </c>
      <c r="G50" t="s">
        <v>44</v>
      </c>
      <c r="H50" s="3">
        <v>95145</v>
      </c>
      <c r="I50" t="s">
        <v>21</v>
      </c>
    </row>
    <row r="51" spans="1:9">
      <c r="A51">
        <v>10054</v>
      </c>
      <c r="B51" t="s">
        <v>126</v>
      </c>
      <c r="C51" t="s">
        <v>116</v>
      </c>
      <c r="D51" t="str">
        <f t="shared" si="0"/>
        <v>Carter Young</v>
      </c>
      <c r="E51">
        <v>25</v>
      </c>
      <c r="F51" t="s">
        <v>27</v>
      </c>
      <c r="G51" t="s">
        <v>30</v>
      </c>
      <c r="H51" s="3">
        <v>164950</v>
      </c>
      <c r="I51" t="s">
        <v>17</v>
      </c>
    </row>
    <row r="52" spans="1:9">
      <c r="A52">
        <v>10055</v>
      </c>
      <c r="B52" t="s">
        <v>154</v>
      </c>
      <c r="C52" t="s">
        <v>872</v>
      </c>
      <c r="D52" t="str">
        <f t="shared" si="0"/>
        <v>Abigail Turnner</v>
      </c>
      <c r="E52">
        <v>34</v>
      </c>
      <c r="F52" t="s">
        <v>27</v>
      </c>
      <c r="G52" t="s">
        <v>53</v>
      </c>
      <c r="H52" s="3">
        <v>190691</v>
      </c>
      <c r="I52" t="s">
        <v>17</v>
      </c>
    </row>
    <row r="53" spans="1:9">
      <c r="A53">
        <v>10056</v>
      </c>
      <c r="B53" t="s">
        <v>155</v>
      </c>
      <c r="C53" t="s">
        <v>112</v>
      </c>
      <c r="D53" t="str">
        <f t="shared" si="0"/>
        <v>Luke Hall</v>
      </c>
      <c r="E53">
        <v>29</v>
      </c>
      <c r="F53" t="s">
        <v>27</v>
      </c>
      <c r="G53" t="s">
        <v>41</v>
      </c>
      <c r="H53" s="3">
        <v>70019</v>
      </c>
      <c r="I53" t="s">
        <v>21</v>
      </c>
    </row>
    <row r="54" spans="1:9">
      <c r="A54">
        <v>10057</v>
      </c>
      <c r="B54" t="s">
        <v>133</v>
      </c>
      <c r="C54" t="s">
        <v>75</v>
      </c>
      <c r="D54" t="str">
        <f t="shared" si="0"/>
        <v>Avery Martinez</v>
      </c>
      <c r="E54">
        <v>34</v>
      </c>
      <c r="F54" t="s">
        <v>26</v>
      </c>
      <c r="G54" t="s">
        <v>53</v>
      </c>
      <c r="H54" s="3">
        <v>46266</v>
      </c>
      <c r="I54" t="s">
        <v>17</v>
      </c>
    </row>
    <row r="55" spans="1:9">
      <c r="A55">
        <v>10058</v>
      </c>
      <c r="B55" t="s">
        <v>156</v>
      </c>
      <c r="C55" t="s">
        <v>105</v>
      </c>
      <c r="D55" t="str">
        <f t="shared" si="0"/>
        <v>Emma Clark</v>
      </c>
      <c r="E55">
        <v>34</v>
      </c>
      <c r="F55" t="s">
        <v>26</v>
      </c>
      <c r="G55" t="s">
        <v>53</v>
      </c>
      <c r="H55" s="3">
        <v>58279</v>
      </c>
      <c r="I55" t="s">
        <v>21</v>
      </c>
    </row>
    <row r="56" spans="1:9">
      <c r="A56">
        <v>10059</v>
      </c>
      <c r="B56" t="s">
        <v>157</v>
      </c>
      <c r="C56" t="s">
        <v>118</v>
      </c>
      <c r="D56" t="str">
        <f t="shared" si="0"/>
        <v>Wyatt King</v>
      </c>
      <c r="E56">
        <v>34</v>
      </c>
      <c r="F56" t="s">
        <v>15</v>
      </c>
      <c r="G56" t="s">
        <v>36</v>
      </c>
      <c r="H56" s="3">
        <v>179104</v>
      </c>
      <c r="I56" t="s">
        <v>17</v>
      </c>
    </row>
    <row r="57" spans="1:9">
      <c r="A57">
        <v>10060</v>
      </c>
      <c r="B57" t="s">
        <v>158</v>
      </c>
      <c r="C57" t="s">
        <v>159</v>
      </c>
      <c r="D57" t="str">
        <f t="shared" si="0"/>
        <v>Samantha Allen</v>
      </c>
      <c r="E57">
        <v>31</v>
      </c>
      <c r="F57" t="s">
        <v>27</v>
      </c>
      <c r="G57" t="s">
        <v>27</v>
      </c>
      <c r="H57" s="3">
        <v>72728</v>
      </c>
      <c r="I57" t="s">
        <v>21</v>
      </c>
    </row>
    <row r="58" spans="1:9">
      <c r="A58">
        <v>10061</v>
      </c>
      <c r="B58" t="s">
        <v>160</v>
      </c>
      <c r="C58" t="s">
        <v>123</v>
      </c>
      <c r="D58" t="str">
        <f t="shared" si="0"/>
        <v>Isaac Scott</v>
      </c>
      <c r="E58">
        <v>21</v>
      </c>
      <c r="F58" t="s">
        <v>15</v>
      </c>
      <c r="G58" t="s">
        <v>54</v>
      </c>
      <c r="H58" s="3">
        <v>57651</v>
      </c>
      <c r="I58" t="s">
        <v>17</v>
      </c>
    </row>
    <row r="59" spans="1:9">
      <c r="A59">
        <v>10062</v>
      </c>
      <c r="B59" t="s">
        <v>161</v>
      </c>
      <c r="C59" t="s">
        <v>64</v>
      </c>
      <c r="D59" t="str">
        <f t="shared" si="0"/>
        <v>Victoria Johnson</v>
      </c>
      <c r="E59">
        <v>25</v>
      </c>
      <c r="F59" t="s">
        <v>26</v>
      </c>
      <c r="G59" t="s">
        <v>41</v>
      </c>
      <c r="H59" s="3">
        <v>187187</v>
      </c>
      <c r="I59" t="s">
        <v>17</v>
      </c>
    </row>
    <row r="60" spans="1:9">
      <c r="A60">
        <v>10063</v>
      </c>
      <c r="B60" t="s">
        <v>162</v>
      </c>
      <c r="C60" t="s">
        <v>143</v>
      </c>
      <c r="D60" t="str">
        <f t="shared" si="0"/>
        <v>Lincoin Campbell</v>
      </c>
      <c r="E60">
        <v>34</v>
      </c>
      <c r="F60" t="s">
        <v>15</v>
      </c>
      <c r="G60" t="s">
        <v>44</v>
      </c>
      <c r="H60" s="3">
        <v>147992</v>
      </c>
      <c r="I60" t="s">
        <v>21</v>
      </c>
    </row>
    <row r="61" spans="1:9">
      <c r="A61">
        <v>10064</v>
      </c>
      <c r="B61" t="s">
        <v>163</v>
      </c>
      <c r="C61" t="s">
        <v>103</v>
      </c>
      <c r="D61" t="str">
        <f t="shared" si="0"/>
        <v>Eleanor Harris</v>
      </c>
      <c r="E61">
        <v>32</v>
      </c>
      <c r="F61" t="s">
        <v>26</v>
      </c>
      <c r="G61" t="s">
        <v>54</v>
      </c>
      <c r="H61" s="3">
        <v>145970</v>
      </c>
      <c r="I61" t="s">
        <v>21</v>
      </c>
    </row>
    <row r="62" spans="1:9">
      <c r="A62">
        <v>10065</v>
      </c>
      <c r="B62" t="s">
        <v>485</v>
      </c>
      <c r="C62" t="s">
        <v>71</v>
      </c>
      <c r="D62" t="str">
        <f t="shared" si="0"/>
        <v>Nathaniel Davis</v>
      </c>
      <c r="E62">
        <v>22</v>
      </c>
      <c r="F62" t="s">
        <v>27</v>
      </c>
      <c r="G62" t="s">
        <v>54</v>
      </c>
      <c r="H62" s="3">
        <v>187288</v>
      </c>
      <c r="I62" t="s">
        <v>21</v>
      </c>
    </row>
    <row r="63" spans="1:9">
      <c r="A63">
        <v>10066</v>
      </c>
      <c r="B63" t="s">
        <v>164</v>
      </c>
      <c r="C63" t="s">
        <v>125</v>
      </c>
      <c r="D63" t="str">
        <f t="shared" si="0"/>
        <v>Lily Green</v>
      </c>
      <c r="E63">
        <v>27</v>
      </c>
      <c r="F63" t="s">
        <v>26</v>
      </c>
      <c r="G63" t="s">
        <v>16</v>
      </c>
      <c r="H63" s="3">
        <v>170303</v>
      </c>
      <c r="I63" t="s">
        <v>17</v>
      </c>
    </row>
    <row r="64" spans="1:9">
      <c r="A64">
        <v>10067</v>
      </c>
      <c r="B64" t="s">
        <v>165</v>
      </c>
      <c r="C64" t="s">
        <v>129</v>
      </c>
      <c r="D64" t="str">
        <f t="shared" si="0"/>
        <v>Oliver Baker</v>
      </c>
      <c r="E64">
        <v>31</v>
      </c>
      <c r="F64" t="s">
        <v>15</v>
      </c>
      <c r="G64" t="s">
        <v>53</v>
      </c>
      <c r="H64" s="3">
        <v>180067</v>
      </c>
      <c r="I64" t="s">
        <v>21</v>
      </c>
    </row>
    <row r="65" spans="1:9">
      <c r="A65">
        <v>10068</v>
      </c>
      <c r="B65" t="s">
        <v>90</v>
      </c>
      <c r="C65" t="s">
        <v>132</v>
      </c>
      <c r="D65" t="str">
        <f t="shared" si="0"/>
        <v>Amelia Nelson</v>
      </c>
      <c r="E65">
        <v>27</v>
      </c>
      <c r="F65" t="s">
        <v>26</v>
      </c>
      <c r="G65" t="s">
        <v>53</v>
      </c>
      <c r="H65" s="3">
        <v>15700</v>
      </c>
      <c r="I65" t="s">
        <v>17</v>
      </c>
    </row>
    <row r="66" spans="1:9">
      <c r="A66">
        <v>10069</v>
      </c>
      <c r="B66" t="s">
        <v>338</v>
      </c>
      <c r="C66" t="s">
        <v>62</v>
      </c>
      <c r="D66" t="str">
        <f t="shared" si="0"/>
        <v>John Smith</v>
      </c>
      <c r="E66">
        <v>20</v>
      </c>
      <c r="F66" t="s">
        <v>15</v>
      </c>
      <c r="G66" t="s">
        <v>54</v>
      </c>
      <c r="H66" s="3">
        <v>85614</v>
      </c>
      <c r="I66" t="s">
        <v>17</v>
      </c>
    </row>
    <row r="67" spans="1:9">
      <c r="A67">
        <v>10070</v>
      </c>
      <c r="B67" t="s">
        <v>78</v>
      </c>
      <c r="C67" t="s">
        <v>125</v>
      </c>
      <c r="D67" t="str">
        <f t="shared" ref="D67:D130" si="1">CONCATENATE(B67, " ", C67)</f>
        <v>Sophia Green</v>
      </c>
      <c r="E67">
        <v>30</v>
      </c>
      <c r="F67" t="s">
        <v>26</v>
      </c>
      <c r="G67" t="s">
        <v>56</v>
      </c>
      <c r="H67" s="3">
        <v>89200</v>
      </c>
      <c r="I67" t="s">
        <v>21</v>
      </c>
    </row>
    <row r="68" spans="1:9">
      <c r="A68">
        <v>10071</v>
      </c>
      <c r="B68" t="s">
        <v>166</v>
      </c>
      <c r="C68" t="s">
        <v>93</v>
      </c>
      <c r="D68" t="str">
        <f t="shared" si="1"/>
        <v>Levi Moore</v>
      </c>
      <c r="E68">
        <v>20</v>
      </c>
      <c r="F68" t="s">
        <v>15</v>
      </c>
      <c r="G68" t="s">
        <v>56</v>
      </c>
      <c r="H68" s="3">
        <v>32396</v>
      </c>
      <c r="I68" t="s">
        <v>21</v>
      </c>
    </row>
    <row r="69" spans="1:9">
      <c r="A69">
        <v>10072</v>
      </c>
      <c r="B69" t="s">
        <v>167</v>
      </c>
      <c r="C69" t="s">
        <v>61</v>
      </c>
      <c r="D69" t="str">
        <f t="shared" si="1"/>
        <v>Stella Brown</v>
      </c>
      <c r="E69">
        <v>31</v>
      </c>
      <c r="F69" t="s">
        <v>26</v>
      </c>
      <c r="G69" t="s">
        <v>49</v>
      </c>
      <c r="H69" s="3">
        <v>146861</v>
      </c>
      <c r="I69" t="s">
        <v>21</v>
      </c>
    </row>
    <row r="70" spans="1:9">
      <c r="A70">
        <v>10073</v>
      </c>
      <c r="B70" t="s">
        <v>168</v>
      </c>
      <c r="C70" t="s">
        <v>89</v>
      </c>
      <c r="D70" t="str">
        <f t="shared" si="1"/>
        <v>Julian Anderson</v>
      </c>
      <c r="E70">
        <v>32</v>
      </c>
      <c r="F70" t="s">
        <v>15</v>
      </c>
      <c r="G70" t="s">
        <v>53</v>
      </c>
      <c r="H70" s="3">
        <v>66177</v>
      </c>
      <c r="I70" t="s">
        <v>21</v>
      </c>
    </row>
    <row r="71" spans="1:9">
      <c r="A71">
        <v>10074</v>
      </c>
      <c r="B71" t="s">
        <v>106</v>
      </c>
      <c r="C71" t="s">
        <v>81</v>
      </c>
      <c r="D71" t="str">
        <f t="shared" si="1"/>
        <v>Grace Lee</v>
      </c>
      <c r="E71">
        <v>28</v>
      </c>
      <c r="F71" t="s">
        <v>26</v>
      </c>
      <c r="G71" t="s">
        <v>27</v>
      </c>
      <c r="H71" s="3">
        <v>130042</v>
      </c>
      <c r="I71" t="s">
        <v>21</v>
      </c>
    </row>
    <row r="72" spans="1:9">
      <c r="A72">
        <v>10075</v>
      </c>
      <c r="B72" t="s">
        <v>169</v>
      </c>
      <c r="C72" t="s">
        <v>99</v>
      </c>
      <c r="D72" t="str">
        <f t="shared" si="1"/>
        <v>David Thompson</v>
      </c>
      <c r="E72">
        <v>18</v>
      </c>
      <c r="F72" t="s">
        <v>15</v>
      </c>
      <c r="G72" t="s">
        <v>39</v>
      </c>
      <c r="H72" s="3">
        <v>177524</v>
      </c>
      <c r="I72" t="s">
        <v>21</v>
      </c>
    </row>
    <row r="73" spans="1:9">
      <c r="A73">
        <v>10076</v>
      </c>
      <c r="B73" t="s">
        <v>170</v>
      </c>
      <c r="C73" t="s">
        <v>95</v>
      </c>
      <c r="D73" t="str">
        <f t="shared" si="1"/>
        <v>Owen Martin</v>
      </c>
      <c r="E73">
        <v>22</v>
      </c>
      <c r="F73" t="s">
        <v>15</v>
      </c>
      <c r="G73" t="s">
        <v>39</v>
      </c>
      <c r="H73" s="3">
        <v>22878</v>
      </c>
      <c r="I73" t="s">
        <v>17</v>
      </c>
    </row>
    <row r="74" spans="1:9">
      <c r="A74">
        <v>10077</v>
      </c>
      <c r="B74" t="s">
        <v>171</v>
      </c>
      <c r="C74" t="s">
        <v>126</v>
      </c>
      <c r="D74" t="str">
        <f t="shared" si="1"/>
        <v>Aurora Carter</v>
      </c>
      <c r="E74">
        <v>28</v>
      </c>
      <c r="F74" t="s">
        <v>26</v>
      </c>
      <c r="G74" t="s">
        <v>54</v>
      </c>
      <c r="H74" s="3">
        <v>52134</v>
      </c>
      <c r="I74" t="s">
        <v>21</v>
      </c>
    </row>
    <row r="75" spans="1:9">
      <c r="A75">
        <v>10078</v>
      </c>
      <c r="B75" t="s">
        <v>178</v>
      </c>
      <c r="C75" t="s">
        <v>136</v>
      </c>
      <c r="D75" t="str">
        <f t="shared" si="1"/>
        <v>Sebastian Perez</v>
      </c>
      <c r="E75">
        <v>26</v>
      </c>
      <c r="F75" t="s">
        <v>15</v>
      </c>
      <c r="G75" t="s">
        <v>44</v>
      </c>
      <c r="H75" s="3">
        <v>115509</v>
      </c>
      <c r="I75" t="s">
        <v>21</v>
      </c>
    </row>
    <row r="76" spans="1:9">
      <c r="A76">
        <v>10079</v>
      </c>
      <c r="B76" t="s">
        <v>172</v>
      </c>
      <c r="C76" t="s">
        <v>110</v>
      </c>
      <c r="D76" t="str">
        <f t="shared" si="1"/>
        <v>Hailey Walker</v>
      </c>
      <c r="E76">
        <v>19</v>
      </c>
      <c r="F76" t="s">
        <v>26</v>
      </c>
      <c r="G76" t="s">
        <v>39</v>
      </c>
      <c r="H76" s="3">
        <v>132612</v>
      </c>
      <c r="I76" t="s">
        <v>17</v>
      </c>
    </row>
    <row r="77" spans="1:9">
      <c r="A77">
        <v>10080</v>
      </c>
      <c r="B77" t="s">
        <v>206</v>
      </c>
      <c r="C77" t="s">
        <v>119</v>
      </c>
      <c r="D77" t="str">
        <f t="shared" si="1"/>
        <v>Charles Wright</v>
      </c>
      <c r="E77">
        <v>23</v>
      </c>
      <c r="F77" t="s">
        <v>15</v>
      </c>
      <c r="G77" t="s">
        <v>54</v>
      </c>
      <c r="H77" s="3">
        <v>72232</v>
      </c>
      <c r="I77" t="s">
        <v>21</v>
      </c>
    </row>
    <row r="78" spans="1:9">
      <c r="A78">
        <v>10081</v>
      </c>
      <c r="B78" t="s">
        <v>173</v>
      </c>
      <c r="C78" t="s">
        <v>134</v>
      </c>
      <c r="D78" t="str">
        <f t="shared" si="1"/>
        <v>Zoe Mitchell</v>
      </c>
      <c r="E78">
        <v>26</v>
      </c>
      <c r="F78" t="s">
        <v>26</v>
      </c>
      <c r="G78" t="s">
        <v>54</v>
      </c>
      <c r="H78" s="3">
        <v>105964</v>
      </c>
      <c r="I78" t="s">
        <v>17</v>
      </c>
    </row>
    <row r="79" spans="1:9">
      <c r="A79">
        <v>10082</v>
      </c>
      <c r="B79" t="s">
        <v>174</v>
      </c>
      <c r="C79" t="s">
        <v>141</v>
      </c>
      <c r="D79" t="str">
        <f t="shared" si="1"/>
        <v>Jeremiah Phillips</v>
      </c>
      <c r="E79">
        <v>20</v>
      </c>
      <c r="F79" t="s">
        <v>15</v>
      </c>
      <c r="G79" t="s">
        <v>22</v>
      </c>
      <c r="H79" s="3">
        <v>25737</v>
      </c>
      <c r="I79" t="s">
        <v>21</v>
      </c>
    </row>
    <row r="80" spans="1:9">
      <c r="A80">
        <v>10083</v>
      </c>
      <c r="B80" t="s">
        <v>175</v>
      </c>
      <c r="C80" t="s">
        <v>118</v>
      </c>
      <c r="D80" t="str">
        <f t="shared" si="1"/>
        <v>Camla King</v>
      </c>
      <c r="E80">
        <v>22</v>
      </c>
      <c r="F80" t="s">
        <v>26</v>
      </c>
      <c r="G80" t="s">
        <v>49</v>
      </c>
      <c r="H80" s="3">
        <v>176245</v>
      </c>
      <c r="I80" t="s">
        <v>21</v>
      </c>
    </row>
    <row r="81" spans="1:9">
      <c r="A81">
        <v>10084</v>
      </c>
      <c r="B81" t="s">
        <v>176</v>
      </c>
      <c r="C81" t="s">
        <v>146</v>
      </c>
      <c r="D81" t="str">
        <f t="shared" si="1"/>
        <v>Eli Rivera</v>
      </c>
      <c r="E81">
        <v>25</v>
      </c>
      <c r="F81" t="s">
        <v>26</v>
      </c>
      <c r="G81" t="s">
        <v>36</v>
      </c>
      <c r="H81" s="3">
        <v>7945</v>
      </c>
      <c r="I81" t="s">
        <v>17</v>
      </c>
    </row>
    <row r="82" spans="1:9">
      <c r="A82">
        <v>10085</v>
      </c>
      <c r="B82" t="s">
        <v>177</v>
      </c>
      <c r="C82" t="s">
        <v>127</v>
      </c>
      <c r="D82" t="str">
        <f t="shared" si="1"/>
        <v>Nora Adams</v>
      </c>
      <c r="E82">
        <v>24</v>
      </c>
      <c r="F82" t="s">
        <v>26</v>
      </c>
      <c r="G82" t="s">
        <v>30</v>
      </c>
      <c r="H82" s="3">
        <v>42144</v>
      </c>
      <c r="I82" t="s">
        <v>17</v>
      </c>
    </row>
    <row r="83" spans="1:9">
      <c r="A83">
        <v>10086</v>
      </c>
      <c r="B83" t="s">
        <v>178</v>
      </c>
      <c r="C83" t="s">
        <v>148</v>
      </c>
      <c r="D83" t="str">
        <f t="shared" si="1"/>
        <v>Sebastian Stewart</v>
      </c>
      <c r="E83">
        <v>31</v>
      </c>
      <c r="F83" t="s">
        <v>15</v>
      </c>
      <c r="G83" t="s">
        <v>49</v>
      </c>
      <c r="H83" s="3">
        <v>152315</v>
      </c>
      <c r="I83" t="s">
        <v>21</v>
      </c>
    </row>
    <row r="84" spans="1:9">
      <c r="A84">
        <v>10087</v>
      </c>
      <c r="B84" t="s">
        <v>179</v>
      </c>
      <c r="C84" t="s">
        <v>180</v>
      </c>
      <c r="D84" t="str">
        <f t="shared" si="1"/>
        <v>Addison Torres</v>
      </c>
      <c r="E84">
        <v>34</v>
      </c>
      <c r="F84" t="s">
        <v>15</v>
      </c>
      <c r="G84" t="s">
        <v>22</v>
      </c>
      <c r="H84" s="3">
        <v>145656</v>
      </c>
      <c r="I84" t="s">
        <v>21</v>
      </c>
    </row>
    <row r="85" spans="1:9">
      <c r="A85">
        <v>10088</v>
      </c>
      <c r="B85" t="s">
        <v>181</v>
      </c>
      <c r="C85" t="s">
        <v>100</v>
      </c>
      <c r="D85" t="str">
        <f t="shared" si="1"/>
        <v>Hunter White</v>
      </c>
      <c r="E85">
        <v>21</v>
      </c>
      <c r="F85" t="s">
        <v>15</v>
      </c>
      <c r="G85" t="s">
        <v>22</v>
      </c>
      <c r="H85" s="3">
        <v>169987</v>
      </c>
      <c r="I85" t="s">
        <v>21</v>
      </c>
    </row>
    <row r="86" spans="1:9">
      <c r="A86">
        <v>10089</v>
      </c>
      <c r="B86" t="s">
        <v>182</v>
      </c>
      <c r="C86" t="s">
        <v>150</v>
      </c>
      <c r="D86" t="str">
        <f t="shared" si="1"/>
        <v>Violet Sanchez</v>
      </c>
      <c r="E86">
        <v>25</v>
      </c>
      <c r="F86" t="s">
        <v>26</v>
      </c>
      <c r="G86" t="s">
        <v>53</v>
      </c>
      <c r="H86" s="3">
        <v>91691</v>
      </c>
      <c r="I86" t="s">
        <v>21</v>
      </c>
    </row>
    <row r="87" spans="1:9">
      <c r="A87">
        <v>10090</v>
      </c>
      <c r="B87" t="s">
        <v>183</v>
      </c>
      <c r="C87" t="s">
        <v>112</v>
      </c>
      <c r="D87" t="str">
        <f t="shared" si="1"/>
        <v>Christian Hall</v>
      </c>
      <c r="E87">
        <v>21</v>
      </c>
      <c r="F87" t="s">
        <v>27</v>
      </c>
      <c r="G87" t="s">
        <v>53</v>
      </c>
      <c r="H87" s="3">
        <v>168469</v>
      </c>
      <c r="I87" t="s">
        <v>21</v>
      </c>
    </row>
    <row r="88" spans="1:9">
      <c r="A88">
        <v>10092</v>
      </c>
      <c r="B88" t="s">
        <v>185</v>
      </c>
      <c r="C88" t="s">
        <v>116</v>
      </c>
      <c r="D88" t="str">
        <f t="shared" si="1"/>
        <v>Adrian Young</v>
      </c>
      <c r="E88">
        <v>33</v>
      </c>
      <c r="F88" t="s">
        <v>15</v>
      </c>
      <c r="G88" t="s">
        <v>39</v>
      </c>
      <c r="H88" s="3">
        <v>52542</v>
      </c>
      <c r="I88" t="s">
        <v>17</v>
      </c>
    </row>
    <row r="89" spans="1:9">
      <c r="A89">
        <v>10093</v>
      </c>
      <c r="B89" t="s">
        <v>186</v>
      </c>
      <c r="C89" t="s">
        <v>134</v>
      </c>
      <c r="D89" t="str">
        <f t="shared" si="1"/>
        <v>Clara Mitchell</v>
      </c>
      <c r="E89">
        <v>28</v>
      </c>
      <c r="F89" t="s">
        <v>26</v>
      </c>
      <c r="G89" t="s">
        <v>27</v>
      </c>
      <c r="H89" s="3">
        <v>52990</v>
      </c>
      <c r="I89" t="s">
        <v>17</v>
      </c>
    </row>
    <row r="90" spans="1:9">
      <c r="A90">
        <v>10094</v>
      </c>
      <c r="B90" t="s">
        <v>187</v>
      </c>
      <c r="C90" t="s">
        <v>188</v>
      </c>
      <c r="D90" t="str">
        <f t="shared" si="1"/>
        <v>Evan Roberts</v>
      </c>
      <c r="E90">
        <v>19</v>
      </c>
      <c r="F90" t="s">
        <v>15</v>
      </c>
      <c r="G90" t="s">
        <v>41</v>
      </c>
      <c r="H90" s="3">
        <v>121365</v>
      </c>
      <c r="I90" t="s">
        <v>17</v>
      </c>
    </row>
    <row r="91" spans="1:9">
      <c r="A91">
        <v>10095</v>
      </c>
      <c r="B91" t="s">
        <v>189</v>
      </c>
      <c r="C91" t="s">
        <v>129</v>
      </c>
      <c r="D91" t="str">
        <f t="shared" si="1"/>
        <v>Sophie Baker</v>
      </c>
      <c r="E91">
        <v>28</v>
      </c>
      <c r="F91" t="s">
        <v>26</v>
      </c>
      <c r="G91" t="s">
        <v>39</v>
      </c>
      <c r="H91" s="3">
        <v>118186</v>
      </c>
      <c r="I91" t="s">
        <v>21</v>
      </c>
    </row>
    <row r="92" spans="1:9">
      <c r="A92">
        <v>10096</v>
      </c>
      <c r="B92" t="s">
        <v>91</v>
      </c>
      <c r="C92" t="s">
        <v>103</v>
      </c>
      <c r="D92" t="str">
        <f t="shared" si="1"/>
        <v>Thomas Harris</v>
      </c>
      <c r="E92">
        <v>24</v>
      </c>
      <c r="F92" t="s">
        <v>15</v>
      </c>
      <c r="G92" t="s">
        <v>53</v>
      </c>
      <c r="H92" s="3">
        <v>139907</v>
      </c>
      <c r="I92" t="s">
        <v>21</v>
      </c>
    </row>
    <row r="93" spans="1:9">
      <c r="A93">
        <v>10097</v>
      </c>
      <c r="B93" t="s">
        <v>190</v>
      </c>
      <c r="C93" t="s">
        <v>75</v>
      </c>
      <c r="D93" t="str">
        <f t="shared" si="1"/>
        <v>Jose Martinez</v>
      </c>
      <c r="E93">
        <v>21</v>
      </c>
      <c r="F93" t="s">
        <v>27</v>
      </c>
      <c r="G93" t="s">
        <v>39</v>
      </c>
      <c r="H93" s="3">
        <v>52782</v>
      </c>
      <c r="I93" t="s">
        <v>17</v>
      </c>
    </row>
    <row r="94" spans="1:9">
      <c r="A94">
        <v>10098</v>
      </c>
      <c r="B94" t="s">
        <v>185</v>
      </c>
      <c r="C94" t="s">
        <v>116</v>
      </c>
      <c r="D94" t="str">
        <f t="shared" si="1"/>
        <v>Adrian Young</v>
      </c>
      <c r="E94">
        <v>29</v>
      </c>
      <c r="F94" t="s">
        <v>15</v>
      </c>
      <c r="G94" t="s">
        <v>22</v>
      </c>
      <c r="H94" s="3">
        <v>47820</v>
      </c>
      <c r="I94" t="s">
        <v>17</v>
      </c>
    </row>
    <row r="95" spans="1:9">
      <c r="A95">
        <v>10099</v>
      </c>
      <c r="B95" t="s">
        <v>186</v>
      </c>
      <c r="C95" t="s">
        <v>134</v>
      </c>
      <c r="D95" t="str">
        <f t="shared" si="1"/>
        <v>Clara Mitchell</v>
      </c>
      <c r="E95">
        <v>22</v>
      </c>
      <c r="F95" t="s">
        <v>26</v>
      </c>
      <c r="G95" t="s">
        <v>53</v>
      </c>
      <c r="H95" s="3">
        <v>16684</v>
      </c>
      <c r="I95" t="s">
        <v>21</v>
      </c>
    </row>
    <row r="96" spans="1:9">
      <c r="A96">
        <v>10100</v>
      </c>
      <c r="B96" t="s">
        <v>191</v>
      </c>
      <c r="C96" t="s">
        <v>192</v>
      </c>
      <c r="D96" t="str">
        <f t="shared" si="1"/>
        <v>Steven Rogers</v>
      </c>
      <c r="E96">
        <v>25</v>
      </c>
      <c r="F96" t="s">
        <v>15</v>
      </c>
      <c r="G96" t="s">
        <v>49</v>
      </c>
      <c r="H96" s="3">
        <v>116643</v>
      </c>
      <c r="I96" t="s">
        <v>17</v>
      </c>
    </row>
    <row r="97" spans="1:9">
      <c r="A97">
        <v>10101</v>
      </c>
      <c r="B97" t="s">
        <v>91</v>
      </c>
      <c r="C97" t="s">
        <v>193</v>
      </c>
      <c r="D97" t="str">
        <f t="shared" si="1"/>
        <v>Thomas Lewis</v>
      </c>
      <c r="E97">
        <v>33</v>
      </c>
      <c r="F97" t="s">
        <v>15</v>
      </c>
      <c r="G97" t="s">
        <v>53</v>
      </c>
      <c r="H97" s="3">
        <v>188647</v>
      </c>
      <c r="I97" t="s">
        <v>21</v>
      </c>
    </row>
    <row r="98" spans="1:9">
      <c r="A98">
        <v>10102</v>
      </c>
      <c r="B98" t="s">
        <v>194</v>
      </c>
      <c r="C98" t="s">
        <v>105</v>
      </c>
      <c r="D98" t="str">
        <f t="shared" si="1"/>
        <v>Lillian Clark</v>
      </c>
      <c r="E98">
        <v>33</v>
      </c>
      <c r="F98" t="s">
        <v>26</v>
      </c>
      <c r="G98" t="s">
        <v>16</v>
      </c>
      <c r="H98" s="3">
        <v>97873</v>
      </c>
      <c r="I98" t="s">
        <v>17</v>
      </c>
    </row>
    <row r="99" spans="1:9">
      <c r="A99">
        <v>10103</v>
      </c>
      <c r="B99" t="s">
        <v>168</v>
      </c>
      <c r="C99" t="s">
        <v>116</v>
      </c>
      <c r="D99" t="str">
        <f t="shared" si="1"/>
        <v>Julian Young</v>
      </c>
      <c r="E99">
        <v>22</v>
      </c>
      <c r="F99" t="s">
        <v>15</v>
      </c>
      <c r="G99" t="s">
        <v>22</v>
      </c>
      <c r="H99" s="3">
        <v>154302</v>
      </c>
      <c r="I99" t="s">
        <v>17</v>
      </c>
    </row>
    <row r="100" spans="1:9">
      <c r="A100">
        <v>10104</v>
      </c>
      <c r="B100" t="s">
        <v>195</v>
      </c>
      <c r="C100" t="s">
        <v>81</v>
      </c>
      <c r="D100" t="str">
        <f t="shared" si="1"/>
        <v>Ezra Lee</v>
      </c>
      <c r="E100">
        <v>33</v>
      </c>
      <c r="F100" t="s">
        <v>27</v>
      </c>
      <c r="G100" t="s">
        <v>30</v>
      </c>
      <c r="H100" s="3">
        <v>185484</v>
      </c>
      <c r="I100" t="s">
        <v>21</v>
      </c>
    </row>
    <row r="101" spans="1:9">
      <c r="A101">
        <v>10105</v>
      </c>
      <c r="B101" t="s">
        <v>196</v>
      </c>
      <c r="C101" t="s">
        <v>143</v>
      </c>
      <c r="D101" t="str">
        <f t="shared" si="1"/>
        <v>Ellie Campbell</v>
      </c>
      <c r="E101">
        <v>27</v>
      </c>
      <c r="F101" t="s">
        <v>26</v>
      </c>
      <c r="G101" t="s">
        <v>54</v>
      </c>
      <c r="H101" s="3">
        <v>95984</v>
      </c>
      <c r="I101" t="s">
        <v>17</v>
      </c>
    </row>
    <row r="102" spans="1:9">
      <c r="A102">
        <v>10106</v>
      </c>
      <c r="B102" t="s">
        <v>197</v>
      </c>
      <c r="C102" t="s">
        <v>127</v>
      </c>
      <c r="D102" t="str">
        <f t="shared" si="1"/>
        <v>Jonathan Adams</v>
      </c>
      <c r="E102">
        <v>34</v>
      </c>
      <c r="F102" t="s">
        <v>15</v>
      </c>
      <c r="G102" t="s">
        <v>22</v>
      </c>
      <c r="H102" s="3">
        <v>36533</v>
      </c>
      <c r="I102" t="s">
        <v>21</v>
      </c>
    </row>
    <row r="103" spans="1:9">
      <c r="A103">
        <v>10107</v>
      </c>
      <c r="B103" t="s">
        <v>198</v>
      </c>
      <c r="C103" t="s">
        <v>75</v>
      </c>
      <c r="D103" t="str">
        <f t="shared" si="1"/>
        <v>Paisley Martinez</v>
      </c>
      <c r="E103">
        <v>20</v>
      </c>
      <c r="F103" t="s">
        <v>26</v>
      </c>
      <c r="G103" t="s">
        <v>39</v>
      </c>
      <c r="H103" s="3">
        <v>176058</v>
      </c>
      <c r="I103" t="s">
        <v>17</v>
      </c>
    </row>
    <row r="104" spans="1:9">
      <c r="A104">
        <v>10109</v>
      </c>
      <c r="B104" t="s">
        <v>200</v>
      </c>
      <c r="C104" t="s">
        <v>201</v>
      </c>
      <c r="D104" t="str">
        <f t="shared" si="1"/>
        <v>Natasha Bell</v>
      </c>
      <c r="E104">
        <v>29</v>
      </c>
      <c r="F104" t="s">
        <v>26</v>
      </c>
      <c r="G104" t="s">
        <v>27</v>
      </c>
      <c r="H104" s="3">
        <v>149019</v>
      </c>
      <c r="I104" t="s">
        <v>17</v>
      </c>
    </row>
    <row r="105" spans="1:9">
      <c r="A105">
        <v>10110</v>
      </c>
      <c r="B105" t="s">
        <v>202</v>
      </c>
      <c r="C105" t="s">
        <v>188</v>
      </c>
      <c r="D105" t="str">
        <f t="shared" si="1"/>
        <v>Landon Roberts</v>
      </c>
      <c r="E105">
        <v>28</v>
      </c>
      <c r="F105" t="s">
        <v>15</v>
      </c>
      <c r="G105" t="s">
        <v>44</v>
      </c>
      <c r="H105" s="3">
        <v>145707</v>
      </c>
      <c r="I105" t="s">
        <v>21</v>
      </c>
    </row>
    <row r="106" spans="1:9">
      <c r="A106">
        <v>10111</v>
      </c>
      <c r="B106" t="s">
        <v>203</v>
      </c>
      <c r="C106" t="s">
        <v>100</v>
      </c>
      <c r="D106" t="str">
        <f t="shared" si="1"/>
        <v>Brooklyn White</v>
      </c>
      <c r="E106">
        <v>20</v>
      </c>
      <c r="F106" t="s">
        <v>15</v>
      </c>
      <c r="G106" t="s">
        <v>54</v>
      </c>
      <c r="H106" s="3">
        <v>84232</v>
      </c>
      <c r="I106" t="s">
        <v>17</v>
      </c>
    </row>
    <row r="107" spans="1:9">
      <c r="A107">
        <v>10112</v>
      </c>
      <c r="B107" t="s">
        <v>149</v>
      </c>
      <c r="C107" t="s">
        <v>81</v>
      </c>
      <c r="D107" t="str">
        <f t="shared" si="1"/>
        <v>Gabriel Lee</v>
      </c>
      <c r="E107">
        <v>18</v>
      </c>
      <c r="F107" t="s">
        <v>15</v>
      </c>
      <c r="G107" t="s">
        <v>53</v>
      </c>
      <c r="H107" s="3">
        <v>193837</v>
      </c>
      <c r="I107" t="s">
        <v>21</v>
      </c>
    </row>
    <row r="108" spans="1:9">
      <c r="A108">
        <v>10113</v>
      </c>
      <c r="B108" t="s">
        <v>133</v>
      </c>
      <c r="C108" t="s">
        <v>148</v>
      </c>
      <c r="D108" t="str">
        <f t="shared" si="1"/>
        <v>Avery Stewart</v>
      </c>
      <c r="E108">
        <v>27</v>
      </c>
      <c r="F108" t="s">
        <v>26</v>
      </c>
      <c r="G108" t="s">
        <v>41</v>
      </c>
      <c r="H108" s="3">
        <v>55226</v>
      </c>
      <c r="I108" t="s">
        <v>21</v>
      </c>
    </row>
    <row r="109" spans="1:9">
      <c r="A109">
        <v>10114</v>
      </c>
      <c r="B109" t="s">
        <v>204</v>
      </c>
      <c r="C109" t="s">
        <v>150</v>
      </c>
      <c r="D109" t="str">
        <f t="shared" si="1"/>
        <v>Nicholas Sanchez</v>
      </c>
      <c r="E109">
        <v>27</v>
      </c>
      <c r="F109" t="s">
        <v>27</v>
      </c>
      <c r="G109" t="s">
        <v>54</v>
      </c>
      <c r="H109" s="3">
        <v>156333</v>
      </c>
      <c r="I109" t="s">
        <v>17</v>
      </c>
    </row>
    <row r="110" spans="1:9">
      <c r="A110">
        <v>10115</v>
      </c>
      <c r="B110" t="s">
        <v>205</v>
      </c>
      <c r="C110" t="s">
        <v>99</v>
      </c>
      <c r="D110" t="str">
        <f t="shared" si="1"/>
        <v>Audrey Thompson</v>
      </c>
      <c r="E110">
        <v>33</v>
      </c>
      <c r="F110" t="s">
        <v>26</v>
      </c>
      <c r="G110" t="s">
        <v>22</v>
      </c>
      <c r="H110" s="3">
        <v>82693</v>
      </c>
      <c r="I110" t="s">
        <v>17</v>
      </c>
    </row>
    <row r="111" spans="1:9">
      <c r="A111">
        <v>10116</v>
      </c>
      <c r="B111" t="s">
        <v>206</v>
      </c>
      <c r="C111" t="s">
        <v>159</v>
      </c>
      <c r="D111" t="str">
        <f t="shared" si="1"/>
        <v>Charles Allen</v>
      </c>
      <c r="E111">
        <v>20</v>
      </c>
      <c r="F111" t="s">
        <v>15</v>
      </c>
      <c r="G111" t="s">
        <v>36</v>
      </c>
      <c r="H111" s="3">
        <v>150439</v>
      </c>
      <c r="I111" t="s">
        <v>17</v>
      </c>
    </row>
    <row r="112" spans="1:9">
      <c r="A112">
        <v>10117</v>
      </c>
      <c r="B112" t="s">
        <v>117</v>
      </c>
      <c r="C112" t="s">
        <v>132</v>
      </c>
      <c r="D112" t="str">
        <f t="shared" si="1"/>
        <v>Scarlett Nelson</v>
      </c>
      <c r="E112">
        <v>21</v>
      </c>
      <c r="F112" t="s">
        <v>26</v>
      </c>
      <c r="G112" t="s">
        <v>54</v>
      </c>
      <c r="H112" s="3">
        <v>182081</v>
      </c>
      <c r="I112" t="s">
        <v>17</v>
      </c>
    </row>
    <row r="113" spans="1:9">
      <c r="A113">
        <v>10118</v>
      </c>
      <c r="B113" t="s">
        <v>155</v>
      </c>
      <c r="C113" t="s">
        <v>95</v>
      </c>
      <c r="D113" t="str">
        <f t="shared" si="1"/>
        <v>Luke Martin</v>
      </c>
      <c r="E113">
        <v>29</v>
      </c>
      <c r="F113" t="s">
        <v>15</v>
      </c>
      <c r="G113" t="s">
        <v>36</v>
      </c>
      <c r="H113" s="3">
        <v>191173</v>
      </c>
      <c r="I113" t="s">
        <v>21</v>
      </c>
    </row>
    <row r="114" spans="1:9">
      <c r="A114">
        <v>10119</v>
      </c>
      <c r="B114" t="s">
        <v>144</v>
      </c>
      <c r="C114" t="s">
        <v>103</v>
      </c>
      <c r="D114" t="str">
        <f t="shared" si="1"/>
        <v>Hannah Harris</v>
      </c>
      <c r="E114">
        <v>34</v>
      </c>
      <c r="F114" t="s">
        <v>26</v>
      </c>
      <c r="G114" t="s">
        <v>30</v>
      </c>
      <c r="H114" s="3">
        <v>12855</v>
      </c>
      <c r="I114" t="s">
        <v>17</v>
      </c>
    </row>
    <row r="115" spans="1:9">
      <c r="A115">
        <v>10120</v>
      </c>
      <c r="B115" t="s">
        <v>207</v>
      </c>
      <c r="C115" t="s">
        <v>180</v>
      </c>
      <c r="D115" t="str">
        <f t="shared" si="1"/>
        <v>Cameron Torres</v>
      </c>
      <c r="E115">
        <v>31</v>
      </c>
      <c r="F115" t="s">
        <v>26</v>
      </c>
      <c r="G115" t="s">
        <v>49</v>
      </c>
      <c r="H115" s="3">
        <v>53759</v>
      </c>
      <c r="I115" t="s">
        <v>17</v>
      </c>
    </row>
    <row r="116" spans="1:9">
      <c r="A116">
        <v>10121</v>
      </c>
      <c r="B116" t="s">
        <v>167</v>
      </c>
      <c r="C116" t="s">
        <v>127</v>
      </c>
      <c r="D116" t="str">
        <f t="shared" si="1"/>
        <v>Stella Adams</v>
      </c>
      <c r="E116">
        <v>32</v>
      </c>
      <c r="F116" t="s">
        <v>27</v>
      </c>
      <c r="G116" t="s">
        <v>27</v>
      </c>
      <c r="H116" s="3">
        <v>39222</v>
      </c>
      <c r="I116" t="s">
        <v>21</v>
      </c>
    </row>
    <row r="117" spans="1:9">
      <c r="A117">
        <v>10122</v>
      </c>
      <c r="B117" t="s">
        <v>208</v>
      </c>
      <c r="C117" t="s">
        <v>125</v>
      </c>
      <c r="D117" t="str">
        <f t="shared" si="1"/>
        <v>Logan Green</v>
      </c>
      <c r="E117">
        <v>28</v>
      </c>
      <c r="F117" t="s">
        <v>15</v>
      </c>
      <c r="G117" t="s">
        <v>53</v>
      </c>
      <c r="H117" s="3">
        <v>157972</v>
      </c>
      <c r="I117" t="s">
        <v>17</v>
      </c>
    </row>
    <row r="118" spans="1:9">
      <c r="A118">
        <v>10123</v>
      </c>
      <c r="B118" t="s">
        <v>209</v>
      </c>
      <c r="C118" t="s">
        <v>119</v>
      </c>
      <c r="D118" t="str">
        <f t="shared" si="1"/>
        <v>Leah Wright</v>
      </c>
      <c r="E118">
        <v>33</v>
      </c>
      <c r="F118" t="s">
        <v>26</v>
      </c>
      <c r="G118" t="s">
        <v>49</v>
      </c>
      <c r="H118" s="3">
        <v>3615</v>
      </c>
      <c r="I118" t="s">
        <v>21</v>
      </c>
    </row>
    <row r="119" spans="1:9">
      <c r="A119">
        <v>10124</v>
      </c>
      <c r="B119" t="s">
        <v>115</v>
      </c>
      <c r="C119" t="s">
        <v>83</v>
      </c>
      <c r="D119" t="str">
        <f t="shared" si="1"/>
        <v>Aiden Gonzalez</v>
      </c>
      <c r="E119">
        <v>27</v>
      </c>
      <c r="F119" t="s">
        <v>15</v>
      </c>
      <c r="G119" t="s">
        <v>53</v>
      </c>
      <c r="H119" s="3">
        <v>47399</v>
      </c>
      <c r="I119" t="s">
        <v>17</v>
      </c>
    </row>
    <row r="120" spans="1:9">
      <c r="A120">
        <v>10125</v>
      </c>
      <c r="B120" t="s">
        <v>94</v>
      </c>
      <c r="C120" t="s">
        <v>110</v>
      </c>
      <c r="D120" t="str">
        <f t="shared" si="1"/>
        <v>Harper Walker</v>
      </c>
      <c r="E120">
        <v>30</v>
      </c>
      <c r="F120" t="s">
        <v>26</v>
      </c>
      <c r="G120" t="s">
        <v>53</v>
      </c>
      <c r="H120" s="3">
        <v>164576</v>
      </c>
      <c r="I120" t="s">
        <v>21</v>
      </c>
    </row>
    <row r="121" spans="1:9">
      <c r="A121">
        <v>10126</v>
      </c>
      <c r="B121" t="s">
        <v>160</v>
      </c>
      <c r="C121" t="s">
        <v>110</v>
      </c>
      <c r="D121" t="str">
        <f t="shared" si="1"/>
        <v>Isaac Walker</v>
      </c>
      <c r="E121">
        <v>19</v>
      </c>
      <c r="F121" t="s">
        <v>27</v>
      </c>
      <c r="G121" t="s">
        <v>36</v>
      </c>
      <c r="H121" s="3">
        <v>10294</v>
      </c>
      <c r="I121" t="s">
        <v>17</v>
      </c>
    </row>
    <row r="122" spans="1:9">
      <c r="A122">
        <v>10127</v>
      </c>
      <c r="B122" t="s">
        <v>173</v>
      </c>
      <c r="C122" t="s">
        <v>141</v>
      </c>
      <c r="D122" t="str">
        <f t="shared" si="1"/>
        <v>Zoe Phillips</v>
      </c>
      <c r="E122">
        <v>28</v>
      </c>
      <c r="F122" t="s">
        <v>26</v>
      </c>
      <c r="G122" t="s">
        <v>49</v>
      </c>
      <c r="H122" s="3">
        <v>105339</v>
      </c>
      <c r="I122" t="s">
        <v>17</v>
      </c>
    </row>
    <row r="123" spans="1:9">
      <c r="A123">
        <v>10128</v>
      </c>
      <c r="B123" t="s">
        <v>97</v>
      </c>
      <c r="C123" t="s">
        <v>118</v>
      </c>
      <c r="D123" t="str">
        <f t="shared" si="1"/>
        <v>Jackson King</v>
      </c>
      <c r="E123">
        <v>18</v>
      </c>
      <c r="F123" t="s">
        <v>15</v>
      </c>
      <c r="G123" t="s">
        <v>44</v>
      </c>
      <c r="H123" s="3">
        <v>192474</v>
      </c>
      <c r="I123" t="s">
        <v>21</v>
      </c>
    </row>
    <row r="124" spans="1:9">
      <c r="A124">
        <v>10129</v>
      </c>
      <c r="B124" t="s">
        <v>210</v>
      </c>
      <c r="C124" t="s">
        <v>211</v>
      </c>
      <c r="D124" t="str">
        <f t="shared" si="1"/>
        <v>Amellia Ortiz</v>
      </c>
      <c r="E124">
        <v>25</v>
      </c>
      <c r="F124" t="s">
        <v>26</v>
      </c>
      <c r="G124" t="s">
        <v>39</v>
      </c>
      <c r="H124" s="3">
        <v>64297</v>
      </c>
      <c r="I124" t="s">
        <v>21</v>
      </c>
    </row>
    <row r="125" spans="1:9">
      <c r="A125">
        <v>10130</v>
      </c>
      <c r="B125" t="s">
        <v>157</v>
      </c>
      <c r="C125" t="s">
        <v>212</v>
      </c>
      <c r="D125" t="str">
        <f t="shared" si="1"/>
        <v>Wyatt Ramos</v>
      </c>
      <c r="E125">
        <v>26</v>
      </c>
      <c r="F125" t="s">
        <v>15</v>
      </c>
      <c r="G125" t="s">
        <v>27</v>
      </c>
      <c r="H125" s="3">
        <v>26323</v>
      </c>
      <c r="I125" t="s">
        <v>21</v>
      </c>
    </row>
    <row r="126" spans="1:9">
      <c r="A126">
        <v>10131</v>
      </c>
      <c r="B126" t="s">
        <v>66</v>
      </c>
      <c r="C126" t="s">
        <v>213</v>
      </c>
      <c r="D126" t="str">
        <f t="shared" si="1"/>
        <v>Olivia Kelly</v>
      </c>
      <c r="E126">
        <v>20</v>
      </c>
      <c r="F126" t="s">
        <v>26</v>
      </c>
      <c r="G126" t="s">
        <v>54</v>
      </c>
      <c r="H126" s="3">
        <v>98413</v>
      </c>
      <c r="I126" t="s">
        <v>17</v>
      </c>
    </row>
    <row r="127" spans="1:9">
      <c r="A127">
        <v>10132</v>
      </c>
      <c r="B127" t="s">
        <v>104</v>
      </c>
      <c r="C127" t="s">
        <v>214</v>
      </c>
      <c r="D127" t="str">
        <f t="shared" si="1"/>
        <v>Alexander Regan</v>
      </c>
      <c r="E127">
        <v>21</v>
      </c>
      <c r="F127" t="s">
        <v>15</v>
      </c>
      <c r="G127" t="s">
        <v>44</v>
      </c>
      <c r="H127" s="3">
        <v>3462</v>
      </c>
      <c r="I127" t="s">
        <v>21</v>
      </c>
    </row>
    <row r="128" spans="1:9">
      <c r="A128">
        <v>10133</v>
      </c>
      <c r="B128" t="s">
        <v>164</v>
      </c>
      <c r="C128" t="s">
        <v>215</v>
      </c>
      <c r="D128" t="str">
        <f t="shared" si="1"/>
        <v>Lily Quin</v>
      </c>
      <c r="E128">
        <v>20</v>
      </c>
      <c r="F128" t="s">
        <v>26</v>
      </c>
      <c r="G128" t="s">
        <v>39</v>
      </c>
      <c r="H128" s="3">
        <v>187553</v>
      </c>
      <c r="I128" t="s">
        <v>17</v>
      </c>
    </row>
    <row r="129" spans="1:9">
      <c r="A129">
        <v>10134</v>
      </c>
      <c r="B129" t="s">
        <v>216</v>
      </c>
      <c r="C129" t="s">
        <v>217</v>
      </c>
      <c r="D129" t="str">
        <f t="shared" si="1"/>
        <v>Ryan Murray</v>
      </c>
      <c r="E129">
        <v>30</v>
      </c>
      <c r="F129" t="s">
        <v>15</v>
      </c>
      <c r="G129" t="s">
        <v>22</v>
      </c>
      <c r="H129" s="3">
        <v>85494</v>
      </c>
      <c r="I129" t="s">
        <v>17</v>
      </c>
    </row>
    <row r="130" spans="1:9">
      <c r="A130">
        <v>10135</v>
      </c>
      <c r="B130" t="s">
        <v>218</v>
      </c>
      <c r="C130" t="s">
        <v>62</v>
      </c>
      <c r="D130" t="str">
        <f t="shared" si="1"/>
        <v>Liam Smith</v>
      </c>
      <c r="E130">
        <v>26</v>
      </c>
      <c r="F130" t="s">
        <v>15</v>
      </c>
      <c r="G130" t="s">
        <v>56</v>
      </c>
      <c r="H130" s="3">
        <v>134785</v>
      </c>
      <c r="I130" t="s">
        <v>21</v>
      </c>
    </row>
    <row r="131" spans="1:9">
      <c r="A131">
        <v>10136</v>
      </c>
      <c r="B131" t="s">
        <v>156</v>
      </c>
      <c r="C131" t="s">
        <v>64</v>
      </c>
      <c r="D131" t="str">
        <f t="shared" ref="D131:D194" si="2">CONCATENATE(B131, " ", C131)</f>
        <v>Emma Johnson</v>
      </c>
      <c r="E131">
        <v>27</v>
      </c>
      <c r="F131" t="s">
        <v>26</v>
      </c>
      <c r="G131" t="s">
        <v>30</v>
      </c>
      <c r="H131" s="3">
        <v>154765</v>
      </c>
      <c r="I131" t="s">
        <v>21</v>
      </c>
    </row>
    <row r="132" spans="1:9">
      <c r="A132">
        <v>10137</v>
      </c>
      <c r="B132" t="s">
        <v>219</v>
      </c>
      <c r="C132" t="s">
        <v>65</v>
      </c>
      <c r="D132" t="str">
        <f t="shared" si="2"/>
        <v>Noah Williams</v>
      </c>
      <c r="E132">
        <v>18</v>
      </c>
      <c r="F132" t="s">
        <v>15</v>
      </c>
      <c r="G132" t="s">
        <v>30</v>
      </c>
      <c r="H132" s="3">
        <v>46530</v>
      </c>
      <c r="I132" t="s">
        <v>21</v>
      </c>
    </row>
    <row r="133" spans="1:9">
      <c r="A133">
        <v>10138</v>
      </c>
      <c r="B133" t="s">
        <v>70</v>
      </c>
      <c r="C133" t="s">
        <v>61</v>
      </c>
      <c r="D133" t="str">
        <f t="shared" si="2"/>
        <v>Ava Brown</v>
      </c>
      <c r="E133">
        <v>31</v>
      </c>
      <c r="F133" t="s">
        <v>26</v>
      </c>
      <c r="G133" t="s">
        <v>36</v>
      </c>
      <c r="H133" s="3">
        <v>199724</v>
      </c>
      <c r="I133" t="s">
        <v>17</v>
      </c>
    </row>
    <row r="134" spans="1:9">
      <c r="A134">
        <v>10139</v>
      </c>
      <c r="B134" t="s">
        <v>66</v>
      </c>
      <c r="C134" t="s">
        <v>220</v>
      </c>
      <c r="D134" t="str">
        <f t="shared" si="2"/>
        <v>Olivia Jones</v>
      </c>
      <c r="E134">
        <v>30</v>
      </c>
      <c r="F134" t="s">
        <v>26</v>
      </c>
      <c r="G134" t="s">
        <v>54</v>
      </c>
      <c r="H134" s="3">
        <v>36945</v>
      </c>
      <c r="I134" t="s">
        <v>17</v>
      </c>
    </row>
    <row r="135" spans="1:9">
      <c r="A135">
        <v>10140</v>
      </c>
      <c r="B135" t="s">
        <v>74</v>
      </c>
      <c r="C135" t="s">
        <v>73</v>
      </c>
      <c r="D135" t="str">
        <f t="shared" si="2"/>
        <v>Isabella Garcia</v>
      </c>
      <c r="E135">
        <v>23</v>
      </c>
      <c r="F135" t="s">
        <v>26</v>
      </c>
      <c r="G135" t="s">
        <v>44</v>
      </c>
      <c r="H135" s="3">
        <v>28054</v>
      </c>
      <c r="I135" t="s">
        <v>17</v>
      </c>
    </row>
    <row r="136" spans="1:9">
      <c r="A136">
        <v>10141</v>
      </c>
      <c r="B136" t="s">
        <v>221</v>
      </c>
      <c r="C136" t="s">
        <v>75</v>
      </c>
      <c r="D136" t="str">
        <f t="shared" si="2"/>
        <v>Elijah Martinez</v>
      </c>
      <c r="E136">
        <v>21</v>
      </c>
      <c r="F136" t="s">
        <v>26</v>
      </c>
      <c r="G136" t="s">
        <v>44</v>
      </c>
      <c r="H136" s="3">
        <v>93797</v>
      </c>
      <c r="I136" t="s">
        <v>17</v>
      </c>
    </row>
    <row r="137" spans="1:9">
      <c r="A137">
        <v>10142</v>
      </c>
      <c r="B137" t="s">
        <v>78</v>
      </c>
      <c r="C137" t="s">
        <v>79</v>
      </c>
      <c r="D137" t="str">
        <f t="shared" si="2"/>
        <v>Sophia Hernandez</v>
      </c>
      <c r="E137">
        <v>33</v>
      </c>
      <c r="F137" t="s">
        <v>26</v>
      </c>
      <c r="G137" t="s">
        <v>22</v>
      </c>
      <c r="H137" s="3">
        <v>33404</v>
      </c>
      <c r="I137" t="s">
        <v>17</v>
      </c>
    </row>
    <row r="138" spans="1:9">
      <c r="A138">
        <v>10143</v>
      </c>
      <c r="B138" t="s">
        <v>88</v>
      </c>
      <c r="C138" t="s">
        <v>81</v>
      </c>
      <c r="D138" t="str">
        <f t="shared" si="2"/>
        <v>Lucas Lee</v>
      </c>
      <c r="E138">
        <v>29</v>
      </c>
      <c r="F138" t="s">
        <v>15</v>
      </c>
      <c r="G138" t="s">
        <v>53</v>
      </c>
      <c r="H138" s="3">
        <v>112562</v>
      </c>
      <c r="I138" t="s">
        <v>21</v>
      </c>
    </row>
    <row r="139" spans="1:9">
      <c r="A139">
        <v>10145</v>
      </c>
      <c r="B139" t="s">
        <v>96</v>
      </c>
      <c r="C139" t="s">
        <v>77</v>
      </c>
      <c r="D139" t="str">
        <f t="shared" si="2"/>
        <v>Mason Rodriquez</v>
      </c>
      <c r="E139">
        <v>28</v>
      </c>
      <c r="F139" t="s">
        <v>15</v>
      </c>
      <c r="G139" t="s">
        <v>56</v>
      </c>
      <c r="H139" s="3">
        <v>56018</v>
      </c>
      <c r="I139" t="s">
        <v>17</v>
      </c>
    </row>
    <row r="140" spans="1:9">
      <c r="A140">
        <v>10146</v>
      </c>
      <c r="B140" t="s">
        <v>82</v>
      </c>
      <c r="C140" t="s">
        <v>87</v>
      </c>
      <c r="D140" t="str">
        <f t="shared" si="2"/>
        <v>Mia Wilson</v>
      </c>
      <c r="E140">
        <v>32</v>
      </c>
      <c r="F140" t="s">
        <v>26</v>
      </c>
      <c r="G140" t="s">
        <v>53</v>
      </c>
      <c r="H140" s="3">
        <v>50746</v>
      </c>
      <c r="I140" t="s">
        <v>17</v>
      </c>
    </row>
    <row r="141" spans="1:9">
      <c r="A141">
        <v>10147</v>
      </c>
      <c r="B141" t="s">
        <v>819</v>
      </c>
      <c r="C141" t="s">
        <v>89</v>
      </c>
      <c r="D141" t="str">
        <f t="shared" si="2"/>
        <v>Ethan Anderson</v>
      </c>
      <c r="E141">
        <v>33</v>
      </c>
      <c r="F141" t="s">
        <v>27</v>
      </c>
      <c r="G141" t="s">
        <v>41</v>
      </c>
      <c r="H141" s="3">
        <v>187295</v>
      </c>
      <c r="I141" t="s">
        <v>21</v>
      </c>
    </row>
    <row r="142" spans="1:9">
      <c r="A142">
        <v>10148</v>
      </c>
      <c r="B142" t="s">
        <v>86</v>
      </c>
      <c r="C142" t="s">
        <v>91</v>
      </c>
      <c r="D142" t="str">
        <f t="shared" si="2"/>
        <v>Charlotte  Thomas</v>
      </c>
      <c r="E142">
        <v>27</v>
      </c>
      <c r="F142" t="s">
        <v>27</v>
      </c>
      <c r="G142" t="s">
        <v>30</v>
      </c>
      <c r="H142" s="3">
        <v>75899</v>
      </c>
      <c r="I142" t="s">
        <v>17</v>
      </c>
    </row>
    <row r="143" spans="1:9">
      <c r="A143">
        <v>10149</v>
      </c>
      <c r="B143" t="s">
        <v>76</v>
      </c>
      <c r="C143" t="s">
        <v>93</v>
      </c>
      <c r="D143" t="str">
        <f t="shared" si="2"/>
        <v>James Moore</v>
      </c>
      <c r="E143">
        <v>22</v>
      </c>
      <c r="F143" t="s">
        <v>27</v>
      </c>
      <c r="G143" t="s">
        <v>49</v>
      </c>
      <c r="H143" s="3">
        <v>96872</v>
      </c>
      <c r="I143" t="s">
        <v>17</v>
      </c>
    </row>
    <row r="144" spans="1:9">
      <c r="A144">
        <v>10150</v>
      </c>
      <c r="B144" t="s">
        <v>94</v>
      </c>
      <c r="C144" t="s">
        <v>95</v>
      </c>
      <c r="D144" t="str">
        <f t="shared" si="2"/>
        <v>Harper Martin</v>
      </c>
      <c r="E144">
        <v>23</v>
      </c>
      <c r="F144" t="s">
        <v>26</v>
      </c>
      <c r="G144" t="s">
        <v>41</v>
      </c>
      <c r="H144" s="3">
        <v>61917</v>
      </c>
      <c r="I144" t="s">
        <v>21</v>
      </c>
    </row>
    <row r="145" spans="1:9">
      <c r="A145">
        <v>10151</v>
      </c>
      <c r="B145" t="s">
        <v>80</v>
      </c>
      <c r="C145" t="s">
        <v>97</v>
      </c>
      <c r="D145" t="str">
        <f t="shared" si="2"/>
        <v>Benjamin Jackson</v>
      </c>
      <c r="E145">
        <v>29</v>
      </c>
      <c r="F145" t="s">
        <v>15</v>
      </c>
      <c r="G145" t="s">
        <v>16</v>
      </c>
      <c r="H145" s="3">
        <v>37583</v>
      </c>
      <c r="I145" t="s">
        <v>17</v>
      </c>
    </row>
    <row r="146" spans="1:9">
      <c r="A146">
        <v>10152</v>
      </c>
      <c r="B146" t="s">
        <v>98</v>
      </c>
      <c r="C146" t="s">
        <v>222</v>
      </c>
      <c r="D146" t="str">
        <f t="shared" si="2"/>
        <v>Evelyn Nojan</v>
      </c>
      <c r="E146">
        <v>31</v>
      </c>
      <c r="F146" t="s">
        <v>26</v>
      </c>
      <c r="G146" t="s">
        <v>49</v>
      </c>
      <c r="H146" s="3">
        <v>150568</v>
      </c>
      <c r="I146" t="s">
        <v>21</v>
      </c>
    </row>
    <row r="147" spans="1:9">
      <c r="A147">
        <v>10153</v>
      </c>
      <c r="B147" t="s">
        <v>92</v>
      </c>
      <c r="C147" t="s">
        <v>100</v>
      </c>
      <c r="D147" t="str">
        <f t="shared" si="2"/>
        <v>Henry White</v>
      </c>
      <c r="E147">
        <v>28</v>
      </c>
      <c r="F147" t="s">
        <v>27</v>
      </c>
      <c r="G147" t="s">
        <v>54</v>
      </c>
      <c r="H147" s="3">
        <v>87923</v>
      </c>
      <c r="I147" t="s">
        <v>21</v>
      </c>
    </row>
    <row r="148" spans="1:9">
      <c r="A148">
        <v>10154</v>
      </c>
      <c r="B148" t="s">
        <v>223</v>
      </c>
      <c r="C148" t="s">
        <v>224</v>
      </c>
      <c r="D148" t="str">
        <f t="shared" si="2"/>
        <v>Layla Nguyen</v>
      </c>
      <c r="E148">
        <v>19</v>
      </c>
      <c r="F148" t="s">
        <v>26</v>
      </c>
      <c r="G148" t="s">
        <v>36</v>
      </c>
      <c r="H148" s="3">
        <v>11179</v>
      </c>
      <c r="I148" t="s">
        <v>21</v>
      </c>
    </row>
    <row r="149" spans="1:9">
      <c r="A149">
        <v>10155</v>
      </c>
      <c r="B149" t="s">
        <v>164</v>
      </c>
      <c r="C149" t="s">
        <v>225</v>
      </c>
      <c r="D149" t="str">
        <f t="shared" si="2"/>
        <v>Lily Chen</v>
      </c>
      <c r="E149">
        <v>26</v>
      </c>
      <c r="F149" t="s">
        <v>26</v>
      </c>
      <c r="G149" t="s">
        <v>56</v>
      </c>
      <c r="H149" s="3">
        <v>99763</v>
      </c>
      <c r="I149" t="s">
        <v>17</v>
      </c>
    </row>
    <row r="150" spans="1:9">
      <c r="A150">
        <v>10156</v>
      </c>
      <c r="B150" t="s">
        <v>208</v>
      </c>
      <c r="C150" t="s">
        <v>97</v>
      </c>
      <c r="D150" t="str">
        <f t="shared" si="2"/>
        <v>Logan Jackson</v>
      </c>
      <c r="E150">
        <v>30</v>
      </c>
      <c r="F150" t="s">
        <v>26</v>
      </c>
      <c r="G150" t="s">
        <v>56</v>
      </c>
      <c r="H150" s="3">
        <v>150061</v>
      </c>
      <c r="I150" t="s">
        <v>17</v>
      </c>
    </row>
    <row r="151" spans="1:9">
      <c r="A151">
        <v>10157</v>
      </c>
      <c r="B151" t="s">
        <v>117</v>
      </c>
      <c r="C151" t="s">
        <v>64</v>
      </c>
      <c r="D151" t="str">
        <f t="shared" si="2"/>
        <v>Scarlett Johnson</v>
      </c>
      <c r="E151">
        <v>31</v>
      </c>
      <c r="F151" t="s">
        <v>26</v>
      </c>
      <c r="G151" t="s">
        <v>44</v>
      </c>
      <c r="H151" s="3">
        <v>45199</v>
      </c>
      <c r="I151" t="s">
        <v>21</v>
      </c>
    </row>
    <row r="152" spans="1:9">
      <c r="A152">
        <v>10158</v>
      </c>
      <c r="B152" t="s">
        <v>226</v>
      </c>
      <c r="C152" t="s">
        <v>227</v>
      </c>
      <c r="D152" t="str">
        <f t="shared" si="2"/>
        <v>Carla O'Dwyer</v>
      </c>
      <c r="E152">
        <v>24</v>
      </c>
      <c r="F152" t="s">
        <v>15</v>
      </c>
      <c r="G152" t="s">
        <v>44</v>
      </c>
      <c r="H152" s="3">
        <v>36203</v>
      </c>
      <c r="I152" t="s">
        <v>21</v>
      </c>
    </row>
    <row r="153" spans="1:9">
      <c r="A153">
        <v>10159</v>
      </c>
      <c r="B153" t="s">
        <v>106</v>
      </c>
      <c r="C153" t="s">
        <v>228</v>
      </c>
      <c r="D153" t="str">
        <f t="shared" si="2"/>
        <v>Grace Loughlin</v>
      </c>
      <c r="E153">
        <v>18</v>
      </c>
      <c r="F153" t="s">
        <v>26</v>
      </c>
      <c r="G153" t="s">
        <v>39</v>
      </c>
      <c r="H153" s="3">
        <v>44137</v>
      </c>
      <c r="I153" t="s">
        <v>21</v>
      </c>
    </row>
    <row r="154" spans="1:9">
      <c r="A154">
        <v>10160</v>
      </c>
      <c r="B154" t="s">
        <v>466</v>
      </c>
      <c r="C154" t="s">
        <v>229</v>
      </c>
      <c r="D154" t="str">
        <f t="shared" si="2"/>
        <v>Michael McGrath</v>
      </c>
      <c r="E154">
        <v>33</v>
      </c>
      <c r="F154" t="s">
        <v>15</v>
      </c>
      <c r="G154" t="s">
        <v>54</v>
      </c>
      <c r="H154" s="3">
        <v>183817</v>
      </c>
      <c r="I154" t="s">
        <v>17</v>
      </c>
    </row>
    <row r="155" spans="1:9">
      <c r="A155">
        <v>10161</v>
      </c>
      <c r="B155" t="s">
        <v>109</v>
      </c>
      <c r="C155" t="s">
        <v>230</v>
      </c>
      <c r="D155" t="str">
        <f t="shared" si="2"/>
        <v>Chloe Clancy</v>
      </c>
      <c r="E155">
        <v>27</v>
      </c>
      <c r="F155" t="s">
        <v>26</v>
      </c>
      <c r="G155" t="s">
        <v>30</v>
      </c>
      <c r="H155" s="3">
        <v>32481</v>
      </c>
      <c r="I155" t="s">
        <v>17</v>
      </c>
    </row>
    <row r="156" spans="1:9">
      <c r="A156">
        <v>10162</v>
      </c>
      <c r="B156" t="s">
        <v>97</v>
      </c>
      <c r="C156" t="s">
        <v>231</v>
      </c>
      <c r="D156" t="str">
        <f t="shared" si="2"/>
        <v>Jackson Treacy</v>
      </c>
      <c r="E156">
        <v>19</v>
      </c>
      <c r="F156" t="s">
        <v>15</v>
      </c>
      <c r="G156" t="s">
        <v>41</v>
      </c>
      <c r="H156" s="3">
        <v>130678</v>
      </c>
      <c r="I156" t="s">
        <v>21</v>
      </c>
    </row>
    <row r="157" spans="1:9">
      <c r="A157">
        <v>10163</v>
      </c>
      <c r="B157" t="s">
        <v>173</v>
      </c>
      <c r="C157" t="s">
        <v>121</v>
      </c>
      <c r="D157" t="str">
        <f t="shared" si="2"/>
        <v>Zoe Hill</v>
      </c>
      <c r="E157">
        <v>27</v>
      </c>
      <c r="F157" t="s">
        <v>27</v>
      </c>
      <c r="G157" t="s">
        <v>16</v>
      </c>
      <c r="H157" s="3">
        <v>123777</v>
      </c>
      <c r="I157" t="s">
        <v>21</v>
      </c>
    </row>
    <row r="158" spans="1:9">
      <c r="A158">
        <v>10164</v>
      </c>
      <c r="B158" t="s">
        <v>232</v>
      </c>
      <c r="C158" t="s">
        <v>123</v>
      </c>
      <c r="D158" t="str">
        <f t="shared" si="2"/>
        <v>Jack Scott</v>
      </c>
      <c r="E158">
        <v>24</v>
      </c>
      <c r="F158" t="s">
        <v>15</v>
      </c>
      <c r="G158" t="s">
        <v>39</v>
      </c>
      <c r="H158" s="3">
        <v>103133</v>
      </c>
      <c r="I158" t="s">
        <v>21</v>
      </c>
    </row>
    <row r="159" spans="1:9">
      <c r="A159">
        <v>10165</v>
      </c>
      <c r="B159" t="s">
        <v>131</v>
      </c>
      <c r="C159" t="s">
        <v>125</v>
      </c>
      <c r="D159" t="str">
        <f t="shared" si="2"/>
        <v>Riley Green</v>
      </c>
      <c r="E159">
        <v>28</v>
      </c>
      <c r="F159" t="s">
        <v>26</v>
      </c>
      <c r="G159" t="s">
        <v>49</v>
      </c>
      <c r="H159" s="3">
        <v>118353</v>
      </c>
      <c r="I159" t="s">
        <v>17</v>
      </c>
    </row>
    <row r="160" spans="1:9">
      <c r="A160">
        <v>10166</v>
      </c>
      <c r="B160" t="s">
        <v>873</v>
      </c>
      <c r="C160" t="s">
        <v>233</v>
      </c>
      <c r="D160" t="str">
        <f t="shared" si="2"/>
        <v>Ayden Murphy</v>
      </c>
      <c r="E160">
        <v>27</v>
      </c>
      <c r="F160" t="s">
        <v>15</v>
      </c>
      <c r="G160" t="s">
        <v>49</v>
      </c>
      <c r="H160" s="3">
        <v>82088</v>
      </c>
      <c r="I160" t="s">
        <v>17</v>
      </c>
    </row>
    <row r="161" spans="1:9">
      <c r="A161">
        <v>10167</v>
      </c>
      <c r="B161" t="s">
        <v>120</v>
      </c>
      <c r="C161" t="s">
        <v>129</v>
      </c>
      <c r="D161" t="str">
        <f t="shared" si="2"/>
        <v>Aria Baker</v>
      </c>
      <c r="E161">
        <v>25</v>
      </c>
      <c r="F161" t="s">
        <v>27</v>
      </c>
      <c r="G161" t="s">
        <v>54</v>
      </c>
      <c r="H161" s="3">
        <v>65300</v>
      </c>
      <c r="I161" t="s">
        <v>17</v>
      </c>
    </row>
    <row r="162" spans="1:9">
      <c r="A162">
        <v>10168</v>
      </c>
      <c r="B162" t="s">
        <v>122</v>
      </c>
      <c r="C162" t="s">
        <v>83</v>
      </c>
      <c r="D162" t="str">
        <f t="shared" si="2"/>
        <v>Samuel Gonzalez</v>
      </c>
      <c r="E162">
        <v>26</v>
      </c>
      <c r="F162" t="s">
        <v>27</v>
      </c>
      <c r="G162" t="s">
        <v>54</v>
      </c>
      <c r="H162" s="3">
        <v>196804</v>
      </c>
      <c r="I162" t="s">
        <v>21</v>
      </c>
    </row>
    <row r="163" spans="1:9">
      <c r="A163">
        <v>10169</v>
      </c>
      <c r="B163" t="s">
        <v>196</v>
      </c>
      <c r="C163" t="s">
        <v>132</v>
      </c>
      <c r="D163" t="str">
        <f t="shared" si="2"/>
        <v>Ellie Nelson</v>
      </c>
      <c r="E163">
        <v>19</v>
      </c>
      <c r="F163" t="s">
        <v>27</v>
      </c>
      <c r="G163" t="s">
        <v>49</v>
      </c>
      <c r="H163" s="3">
        <v>47117</v>
      </c>
      <c r="I163" t="s">
        <v>21</v>
      </c>
    </row>
    <row r="164" spans="1:9">
      <c r="A164">
        <v>10170</v>
      </c>
      <c r="B164" t="s">
        <v>234</v>
      </c>
      <c r="C164" t="s">
        <v>126</v>
      </c>
      <c r="D164" t="str">
        <f t="shared" si="2"/>
        <v>Alejandro Carter</v>
      </c>
      <c r="E164">
        <v>33</v>
      </c>
      <c r="F164" t="s">
        <v>15</v>
      </c>
      <c r="G164" t="s">
        <v>41</v>
      </c>
      <c r="H164" s="3">
        <v>69974</v>
      </c>
      <c r="I164" t="s">
        <v>17</v>
      </c>
    </row>
    <row r="165" spans="1:9">
      <c r="A165">
        <v>10171</v>
      </c>
      <c r="B165" t="s">
        <v>235</v>
      </c>
      <c r="C165" t="s">
        <v>136</v>
      </c>
      <c r="D165" t="str">
        <f t="shared" si="2"/>
        <v>Matthew Perez</v>
      </c>
      <c r="E165">
        <v>32</v>
      </c>
      <c r="F165" t="s">
        <v>15</v>
      </c>
      <c r="G165" t="s">
        <v>22</v>
      </c>
      <c r="H165" s="3">
        <v>34438</v>
      </c>
      <c r="I165" t="s">
        <v>21</v>
      </c>
    </row>
    <row r="166" spans="1:9">
      <c r="A166">
        <v>10172</v>
      </c>
      <c r="B166" t="s">
        <v>236</v>
      </c>
      <c r="C166" t="s">
        <v>188</v>
      </c>
      <c r="D166" t="str">
        <f t="shared" si="2"/>
        <v>Juan Roberts</v>
      </c>
      <c r="E166">
        <v>23</v>
      </c>
      <c r="F166" t="s">
        <v>27</v>
      </c>
      <c r="G166" t="s">
        <v>22</v>
      </c>
      <c r="H166" s="3">
        <v>42706</v>
      </c>
      <c r="I166" t="s">
        <v>21</v>
      </c>
    </row>
    <row r="167" spans="1:9">
      <c r="A167">
        <v>10173</v>
      </c>
      <c r="B167" t="s">
        <v>237</v>
      </c>
      <c r="C167" t="s">
        <v>238</v>
      </c>
      <c r="D167" t="str">
        <f t="shared" si="2"/>
        <v>Mila Prat</v>
      </c>
      <c r="E167">
        <v>24</v>
      </c>
      <c r="F167" t="s">
        <v>27</v>
      </c>
      <c r="G167" t="s">
        <v>36</v>
      </c>
      <c r="H167" s="3">
        <v>84473</v>
      </c>
      <c r="I167" t="s">
        <v>21</v>
      </c>
    </row>
    <row r="168" spans="1:9">
      <c r="A168">
        <v>10174</v>
      </c>
      <c r="B168" t="s">
        <v>70</v>
      </c>
      <c r="C168" t="s">
        <v>239</v>
      </c>
      <c r="D168" t="str">
        <f t="shared" si="2"/>
        <v>Ava Kone</v>
      </c>
      <c r="E168">
        <v>23</v>
      </c>
      <c r="F168" t="s">
        <v>26</v>
      </c>
      <c r="G168" t="s">
        <v>49</v>
      </c>
      <c r="H168" s="3">
        <v>155015</v>
      </c>
      <c r="I168" t="s">
        <v>21</v>
      </c>
    </row>
    <row r="169" spans="1:9">
      <c r="A169">
        <v>10175</v>
      </c>
      <c r="B169" t="s">
        <v>240</v>
      </c>
      <c r="C169" t="s">
        <v>127</v>
      </c>
      <c r="D169" t="str">
        <f t="shared" si="2"/>
        <v>Joseph Adams</v>
      </c>
      <c r="E169">
        <v>34</v>
      </c>
      <c r="F169" t="s">
        <v>15</v>
      </c>
      <c r="G169" t="s">
        <v>49</v>
      </c>
      <c r="H169" s="3">
        <v>23611</v>
      </c>
      <c r="I169" t="s">
        <v>17</v>
      </c>
    </row>
    <row r="170" spans="1:9">
      <c r="A170">
        <v>10176</v>
      </c>
      <c r="B170" t="s">
        <v>177</v>
      </c>
      <c r="C170" t="s">
        <v>241</v>
      </c>
      <c r="D170" t="str">
        <f t="shared" si="2"/>
        <v>Nora He</v>
      </c>
      <c r="E170">
        <v>26</v>
      </c>
      <c r="F170" t="s">
        <v>26</v>
      </c>
      <c r="G170" t="s">
        <v>49</v>
      </c>
      <c r="H170" s="3">
        <v>18578</v>
      </c>
      <c r="I170" t="s">
        <v>21</v>
      </c>
    </row>
    <row r="171" spans="1:9">
      <c r="A171">
        <v>10177</v>
      </c>
      <c r="B171" t="s">
        <v>88</v>
      </c>
      <c r="C171" t="s">
        <v>242</v>
      </c>
      <c r="D171" t="str">
        <f t="shared" si="2"/>
        <v>Lucas Sheridan</v>
      </c>
      <c r="E171">
        <v>20</v>
      </c>
      <c r="F171" t="s">
        <v>15</v>
      </c>
      <c r="G171" t="s">
        <v>41</v>
      </c>
      <c r="H171" s="3">
        <v>178081</v>
      </c>
      <c r="I171" t="s">
        <v>21</v>
      </c>
    </row>
    <row r="172" spans="1:9">
      <c r="A172">
        <v>10178</v>
      </c>
      <c r="B172" t="s">
        <v>819</v>
      </c>
      <c r="C172" t="s">
        <v>243</v>
      </c>
      <c r="D172" t="str">
        <f t="shared" si="2"/>
        <v>Ethan Gleeson</v>
      </c>
      <c r="E172">
        <v>29</v>
      </c>
      <c r="F172" t="s">
        <v>15</v>
      </c>
      <c r="G172" t="s">
        <v>27</v>
      </c>
      <c r="H172" s="3">
        <v>183655</v>
      </c>
      <c r="I172" t="s">
        <v>17</v>
      </c>
    </row>
    <row r="173" spans="1:9">
      <c r="A173">
        <v>10179</v>
      </c>
      <c r="B173" t="s">
        <v>142</v>
      </c>
      <c r="C173" t="s">
        <v>244</v>
      </c>
      <c r="D173" t="str">
        <f t="shared" si="2"/>
        <v>Leo Ponce</v>
      </c>
      <c r="E173">
        <v>18</v>
      </c>
      <c r="F173" t="s">
        <v>27</v>
      </c>
      <c r="G173" t="s">
        <v>39</v>
      </c>
      <c r="H173" s="3">
        <v>175360</v>
      </c>
      <c r="I173" t="s">
        <v>21</v>
      </c>
    </row>
    <row r="174" spans="1:9">
      <c r="A174">
        <v>10180</v>
      </c>
      <c r="B174" t="s">
        <v>156</v>
      </c>
      <c r="C174" t="s">
        <v>245</v>
      </c>
      <c r="D174" t="str">
        <f t="shared" si="2"/>
        <v>Emma Rios</v>
      </c>
      <c r="E174">
        <v>23</v>
      </c>
      <c r="F174" t="s">
        <v>26</v>
      </c>
      <c r="G174" t="s">
        <v>56</v>
      </c>
      <c r="H174" s="3">
        <v>124850</v>
      </c>
      <c r="I174" t="s">
        <v>21</v>
      </c>
    </row>
    <row r="175" spans="1:9">
      <c r="A175">
        <v>10181</v>
      </c>
      <c r="B175" t="s">
        <v>82</v>
      </c>
      <c r="C175" t="s">
        <v>146</v>
      </c>
      <c r="D175" t="str">
        <f t="shared" si="2"/>
        <v>Mia Rivera</v>
      </c>
      <c r="E175">
        <v>20</v>
      </c>
      <c r="F175" t="s">
        <v>26</v>
      </c>
      <c r="G175" t="s">
        <v>56</v>
      </c>
      <c r="H175" s="3">
        <v>61546</v>
      </c>
      <c r="I175" t="s">
        <v>21</v>
      </c>
    </row>
    <row r="176" spans="1:9">
      <c r="A176">
        <v>10182</v>
      </c>
      <c r="B176" t="s">
        <v>96</v>
      </c>
      <c r="C176" t="s">
        <v>62</v>
      </c>
      <c r="D176" t="str">
        <f t="shared" si="2"/>
        <v>Mason Smith</v>
      </c>
      <c r="E176">
        <v>23</v>
      </c>
      <c r="F176" t="s">
        <v>27</v>
      </c>
      <c r="G176" t="s">
        <v>39</v>
      </c>
      <c r="H176" s="3">
        <v>27437</v>
      </c>
      <c r="I176" t="s">
        <v>21</v>
      </c>
    </row>
    <row r="177" spans="1:9">
      <c r="A177">
        <v>10183</v>
      </c>
      <c r="B177" t="s">
        <v>246</v>
      </c>
      <c r="C177" t="s">
        <v>64</v>
      </c>
      <c r="D177" t="str">
        <f t="shared" si="2"/>
        <v>Issac Johnson</v>
      </c>
      <c r="E177">
        <v>31</v>
      </c>
      <c r="F177" t="s">
        <v>27</v>
      </c>
      <c r="G177" t="s">
        <v>44</v>
      </c>
      <c r="H177" s="3">
        <v>100429</v>
      </c>
      <c r="I177" t="s">
        <v>21</v>
      </c>
    </row>
    <row r="178" spans="1:9">
      <c r="A178">
        <v>10184</v>
      </c>
      <c r="B178" t="s">
        <v>102</v>
      </c>
      <c r="C178" t="s">
        <v>247</v>
      </c>
      <c r="D178" t="str">
        <f t="shared" si="2"/>
        <v>Ella  Montoya</v>
      </c>
      <c r="E178">
        <v>20</v>
      </c>
      <c r="F178" t="s">
        <v>27</v>
      </c>
      <c r="G178" t="s">
        <v>16</v>
      </c>
      <c r="H178" s="3">
        <v>15151</v>
      </c>
      <c r="I178" t="s">
        <v>21</v>
      </c>
    </row>
    <row r="179" spans="1:9">
      <c r="A179">
        <v>10185</v>
      </c>
      <c r="B179" t="s">
        <v>140</v>
      </c>
      <c r="C179" t="s">
        <v>248</v>
      </c>
      <c r="D179" t="str">
        <f t="shared" si="2"/>
        <v>Aubrey Serrano</v>
      </c>
      <c r="E179">
        <v>31</v>
      </c>
      <c r="F179" t="s">
        <v>15</v>
      </c>
      <c r="G179" t="s">
        <v>16</v>
      </c>
      <c r="H179" s="3">
        <v>112640</v>
      </c>
      <c r="I179" t="s">
        <v>17</v>
      </c>
    </row>
    <row r="180" spans="1:9">
      <c r="A180">
        <v>10186</v>
      </c>
      <c r="B180" t="s">
        <v>235</v>
      </c>
      <c r="C180" t="s">
        <v>249</v>
      </c>
      <c r="D180" t="str">
        <f t="shared" si="2"/>
        <v>Matthew Sweeney</v>
      </c>
      <c r="E180">
        <v>30</v>
      </c>
      <c r="F180" t="s">
        <v>27</v>
      </c>
      <c r="G180" t="s">
        <v>41</v>
      </c>
      <c r="H180" s="3">
        <v>22639</v>
      </c>
      <c r="I180" t="s">
        <v>17</v>
      </c>
    </row>
    <row r="181" spans="1:9">
      <c r="A181">
        <v>10187</v>
      </c>
      <c r="B181" t="s">
        <v>68</v>
      </c>
      <c r="C181" t="s">
        <v>250</v>
      </c>
      <c r="D181" t="str">
        <f t="shared" si="2"/>
        <v>Daniel Whelan</v>
      </c>
      <c r="E181">
        <v>18</v>
      </c>
      <c r="F181" t="s">
        <v>27</v>
      </c>
      <c r="G181" t="s">
        <v>39</v>
      </c>
      <c r="H181" s="3">
        <v>149711</v>
      </c>
      <c r="I181" t="s">
        <v>21</v>
      </c>
    </row>
    <row r="182" spans="1:9">
      <c r="A182">
        <v>10188</v>
      </c>
      <c r="B182" t="s">
        <v>109</v>
      </c>
      <c r="C182" t="s">
        <v>251</v>
      </c>
      <c r="D182" t="str">
        <f t="shared" si="2"/>
        <v>Chloe Brady</v>
      </c>
      <c r="E182">
        <v>29</v>
      </c>
      <c r="F182" t="s">
        <v>26</v>
      </c>
      <c r="G182" t="s">
        <v>16</v>
      </c>
      <c r="H182" s="3">
        <v>24482</v>
      </c>
      <c r="I182" t="s">
        <v>17</v>
      </c>
    </row>
    <row r="183" spans="1:9">
      <c r="A183">
        <v>10189</v>
      </c>
      <c r="B183" t="s">
        <v>179</v>
      </c>
      <c r="C183" t="s">
        <v>252</v>
      </c>
      <c r="D183" t="str">
        <f t="shared" si="2"/>
        <v>Addison Browne</v>
      </c>
      <c r="E183">
        <v>34</v>
      </c>
      <c r="F183" t="s">
        <v>26</v>
      </c>
      <c r="G183" t="s">
        <v>49</v>
      </c>
      <c r="H183" s="3">
        <v>191928</v>
      </c>
      <c r="I183" t="s">
        <v>17</v>
      </c>
    </row>
    <row r="184" spans="1:9">
      <c r="A184">
        <v>10190</v>
      </c>
      <c r="B184" t="s">
        <v>178</v>
      </c>
      <c r="C184" t="s">
        <v>253</v>
      </c>
      <c r="D184" t="str">
        <f t="shared" si="2"/>
        <v>Sebastian Ronney</v>
      </c>
      <c r="E184">
        <v>20</v>
      </c>
      <c r="F184" t="s">
        <v>27</v>
      </c>
      <c r="G184" t="s">
        <v>41</v>
      </c>
      <c r="H184" s="3">
        <v>80736</v>
      </c>
      <c r="I184" t="s">
        <v>17</v>
      </c>
    </row>
    <row r="185" spans="1:9">
      <c r="A185">
        <v>10191</v>
      </c>
      <c r="B185" t="s">
        <v>157</v>
      </c>
      <c r="C185" t="s">
        <v>254</v>
      </c>
      <c r="D185" t="str">
        <f t="shared" si="2"/>
        <v>Wyatt Tang</v>
      </c>
      <c r="E185">
        <v>31</v>
      </c>
      <c r="F185" t="s">
        <v>27</v>
      </c>
      <c r="G185" t="s">
        <v>41</v>
      </c>
      <c r="H185" s="3">
        <v>2705</v>
      </c>
      <c r="I185" t="s">
        <v>17</v>
      </c>
    </row>
    <row r="186" spans="1:9">
      <c r="A186">
        <v>10192</v>
      </c>
      <c r="B186" t="s">
        <v>196</v>
      </c>
      <c r="C186" t="s">
        <v>81</v>
      </c>
      <c r="D186" t="str">
        <f t="shared" si="2"/>
        <v>Ellie Lee</v>
      </c>
      <c r="E186">
        <v>25</v>
      </c>
      <c r="F186" t="s">
        <v>26</v>
      </c>
      <c r="G186" t="s">
        <v>27</v>
      </c>
      <c r="H186" s="3">
        <v>28917</v>
      </c>
      <c r="I186" t="s">
        <v>17</v>
      </c>
    </row>
    <row r="187" spans="1:9">
      <c r="A187">
        <v>10193</v>
      </c>
      <c r="B187" t="s">
        <v>120</v>
      </c>
      <c r="C187" t="s">
        <v>227</v>
      </c>
      <c r="D187" t="str">
        <f t="shared" si="2"/>
        <v>Aria O'Dwyer</v>
      </c>
      <c r="E187">
        <v>32</v>
      </c>
      <c r="F187" t="s">
        <v>26</v>
      </c>
      <c r="G187" t="s">
        <v>49</v>
      </c>
      <c r="H187" s="3">
        <v>183800</v>
      </c>
      <c r="I187" t="s">
        <v>21</v>
      </c>
    </row>
    <row r="188" spans="1:9">
      <c r="A188">
        <v>10194</v>
      </c>
      <c r="B188" t="s">
        <v>122</v>
      </c>
      <c r="C188" t="s">
        <v>255</v>
      </c>
      <c r="D188" t="str">
        <f t="shared" si="2"/>
        <v>Samuel O'Conner</v>
      </c>
      <c r="E188">
        <v>25</v>
      </c>
      <c r="F188" t="s">
        <v>27</v>
      </c>
      <c r="G188" t="s">
        <v>27</v>
      </c>
      <c r="H188" s="3">
        <v>195341</v>
      </c>
      <c r="I188" t="s">
        <v>21</v>
      </c>
    </row>
    <row r="189" spans="1:9">
      <c r="A189">
        <v>10195</v>
      </c>
      <c r="B189" t="s">
        <v>169</v>
      </c>
      <c r="C189" t="s">
        <v>256</v>
      </c>
      <c r="D189" t="str">
        <f t="shared" si="2"/>
        <v>David Tracy</v>
      </c>
      <c r="E189">
        <v>34</v>
      </c>
      <c r="F189" t="s">
        <v>15</v>
      </c>
      <c r="G189" t="s">
        <v>16</v>
      </c>
      <c r="H189" s="3">
        <v>147350</v>
      </c>
      <c r="I189" t="s">
        <v>21</v>
      </c>
    </row>
    <row r="190" spans="1:9">
      <c r="A190">
        <v>10196</v>
      </c>
      <c r="B190" t="s">
        <v>237</v>
      </c>
      <c r="C190" t="s">
        <v>257</v>
      </c>
      <c r="D190" t="str">
        <f t="shared" si="2"/>
        <v>Mila Choi</v>
      </c>
      <c r="E190">
        <v>27</v>
      </c>
      <c r="F190" t="s">
        <v>26</v>
      </c>
      <c r="G190" t="s">
        <v>44</v>
      </c>
      <c r="H190" s="3">
        <v>56527</v>
      </c>
      <c r="I190" t="s">
        <v>21</v>
      </c>
    </row>
    <row r="191" spans="1:9">
      <c r="A191">
        <v>10197</v>
      </c>
      <c r="B191" t="s">
        <v>149</v>
      </c>
      <c r="C191" t="s">
        <v>258</v>
      </c>
      <c r="D191" t="str">
        <f t="shared" si="2"/>
        <v>Gabriel Kang</v>
      </c>
      <c r="E191">
        <v>19</v>
      </c>
      <c r="F191" t="s">
        <v>15</v>
      </c>
      <c r="G191" t="s">
        <v>56</v>
      </c>
      <c r="H191" s="3">
        <v>165048</v>
      </c>
      <c r="I191" t="s">
        <v>17</v>
      </c>
    </row>
    <row r="192" spans="1:9">
      <c r="A192">
        <v>10198</v>
      </c>
      <c r="B192" t="s">
        <v>168</v>
      </c>
      <c r="C192" t="s">
        <v>259</v>
      </c>
      <c r="D192" t="str">
        <f t="shared" si="2"/>
        <v>Julian Castro</v>
      </c>
      <c r="E192">
        <v>20</v>
      </c>
      <c r="F192" t="s">
        <v>27</v>
      </c>
      <c r="G192" t="s">
        <v>39</v>
      </c>
      <c r="H192" s="3">
        <v>9168</v>
      </c>
      <c r="I192" t="s">
        <v>21</v>
      </c>
    </row>
    <row r="193" spans="1:9">
      <c r="A193">
        <v>10199</v>
      </c>
      <c r="B193" t="s">
        <v>170</v>
      </c>
      <c r="C193" t="s">
        <v>62</v>
      </c>
      <c r="D193" t="str">
        <f t="shared" si="2"/>
        <v>Owen Smith</v>
      </c>
      <c r="E193">
        <v>31</v>
      </c>
      <c r="F193" t="s">
        <v>27</v>
      </c>
      <c r="G193" t="s">
        <v>36</v>
      </c>
      <c r="H193" s="3">
        <v>104008</v>
      </c>
      <c r="I193" t="s">
        <v>21</v>
      </c>
    </row>
    <row r="194" spans="1:9">
      <c r="A194">
        <v>10200</v>
      </c>
      <c r="B194" t="s">
        <v>260</v>
      </c>
      <c r="C194" t="s">
        <v>253</v>
      </c>
      <c r="D194" t="str">
        <f t="shared" si="2"/>
        <v>Piper Ronney</v>
      </c>
      <c r="E194">
        <v>30</v>
      </c>
      <c r="F194" t="s">
        <v>26</v>
      </c>
      <c r="G194" t="s">
        <v>41</v>
      </c>
      <c r="H194" s="3">
        <v>111319</v>
      </c>
      <c r="I194" t="s">
        <v>17</v>
      </c>
    </row>
    <row r="195" spans="1:9">
      <c r="A195">
        <v>10201</v>
      </c>
      <c r="B195" t="s">
        <v>261</v>
      </c>
      <c r="C195" t="s">
        <v>262</v>
      </c>
      <c r="D195" t="str">
        <f t="shared" ref="D195:D258" si="3">CONCATENATE(B195, " ", C195)</f>
        <v>Hazel Morales</v>
      </c>
      <c r="E195">
        <v>31</v>
      </c>
      <c r="F195" t="s">
        <v>26</v>
      </c>
      <c r="G195" t="s">
        <v>41</v>
      </c>
      <c r="H195" s="3">
        <v>206</v>
      </c>
      <c r="I195" t="s">
        <v>21</v>
      </c>
    </row>
    <row r="196" spans="1:9">
      <c r="A196">
        <v>10202</v>
      </c>
      <c r="B196" t="s">
        <v>155</v>
      </c>
      <c r="C196" t="s">
        <v>212</v>
      </c>
      <c r="D196" t="str">
        <f t="shared" si="3"/>
        <v>Luke Ramos</v>
      </c>
      <c r="E196">
        <v>18</v>
      </c>
      <c r="F196" t="s">
        <v>15</v>
      </c>
      <c r="G196" t="s">
        <v>22</v>
      </c>
      <c r="H196" s="3">
        <v>143475</v>
      </c>
      <c r="I196" t="s">
        <v>17</v>
      </c>
    </row>
    <row r="197" spans="1:9">
      <c r="A197">
        <v>10203</v>
      </c>
      <c r="B197" t="s">
        <v>182</v>
      </c>
      <c r="C197" t="s">
        <v>263</v>
      </c>
      <c r="D197" t="str">
        <f t="shared" si="3"/>
        <v>Violet Cooper</v>
      </c>
      <c r="E197">
        <v>27</v>
      </c>
      <c r="F197" t="s">
        <v>26</v>
      </c>
      <c r="G197" t="s">
        <v>36</v>
      </c>
      <c r="H197" s="3">
        <v>118748</v>
      </c>
      <c r="I197" t="s">
        <v>17</v>
      </c>
    </row>
    <row r="198" spans="1:9">
      <c r="A198">
        <v>10204</v>
      </c>
      <c r="B198" t="s">
        <v>190</v>
      </c>
      <c r="C198" t="s">
        <v>264</v>
      </c>
      <c r="D198" t="str">
        <f t="shared" si="3"/>
        <v>Jose Flores</v>
      </c>
      <c r="E198">
        <v>24</v>
      </c>
      <c r="F198" t="s">
        <v>27</v>
      </c>
      <c r="G198" t="s">
        <v>44</v>
      </c>
      <c r="H198" s="3">
        <v>22980</v>
      </c>
      <c r="I198" t="s">
        <v>17</v>
      </c>
    </row>
    <row r="199" spans="1:9">
      <c r="A199">
        <v>10205</v>
      </c>
      <c r="B199" t="s">
        <v>182</v>
      </c>
      <c r="C199" t="s">
        <v>265</v>
      </c>
      <c r="D199" t="str">
        <f t="shared" si="3"/>
        <v>Violet Vargas</v>
      </c>
      <c r="E199">
        <v>25</v>
      </c>
      <c r="F199" t="s">
        <v>26</v>
      </c>
      <c r="G199" t="s">
        <v>41</v>
      </c>
      <c r="H199" s="3">
        <v>93376</v>
      </c>
      <c r="I199" t="s">
        <v>21</v>
      </c>
    </row>
    <row r="200" spans="1:9">
      <c r="A200">
        <v>10206</v>
      </c>
      <c r="B200" t="s">
        <v>266</v>
      </c>
      <c r="C200" t="s">
        <v>267</v>
      </c>
      <c r="D200" t="str">
        <f t="shared" si="3"/>
        <v>Maria Chavez</v>
      </c>
      <c r="E200">
        <v>24</v>
      </c>
      <c r="F200" t="s">
        <v>27</v>
      </c>
      <c r="G200" t="s">
        <v>36</v>
      </c>
      <c r="H200" s="3">
        <v>121850</v>
      </c>
      <c r="I200" t="s">
        <v>21</v>
      </c>
    </row>
    <row r="201" spans="1:9">
      <c r="A201">
        <v>10207</v>
      </c>
      <c r="B201" t="s">
        <v>168</v>
      </c>
      <c r="C201" t="s">
        <v>268</v>
      </c>
      <c r="D201" t="str">
        <f t="shared" si="3"/>
        <v>Julian Herrera</v>
      </c>
      <c r="E201">
        <v>30</v>
      </c>
      <c r="F201" t="s">
        <v>15</v>
      </c>
      <c r="G201" t="s">
        <v>49</v>
      </c>
      <c r="H201" s="3">
        <v>52655</v>
      </c>
      <c r="I201" t="s">
        <v>21</v>
      </c>
    </row>
    <row r="202" spans="1:9">
      <c r="A202">
        <v>10208</v>
      </c>
      <c r="B202" t="s">
        <v>184</v>
      </c>
      <c r="C202" t="s">
        <v>211</v>
      </c>
      <c r="D202" t="str">
        <f t="shared" si="3"/>
        <v>Lucy Ortiz</v>
      </c>
      <c r="E202">
        <v>26</v>
      </c>
      <c r="F202" t="s">
        <v>26</v>
      </c>
      <c r="G202" t="s">
        <v>22</v>
      </c>
      <c r="H202" s="3">
        <v>53711</v>
      </c>
      <c r="I202" t="s">
        <v>17</v>
      </c>
    </row>
    <row r="203" spans="1:9">
      <c r="A203">
        <v>10209</v>
      </c>
      <c r="B203" t="s">
        <v>161</v>
      </c>
      <c r="C203" t="s">
        <v>269</v>
      </c>
      <c r="D203" t="str">
        <f t="shared" si="3"/>
        <v>Victoria Croxx</v>
      </c>
      <c r="E203">
        <v>25</v>
      </c>
      <c r="F203" t="s">
        <v>27</v>
      </c>
      <c r="G203" t="s">
        <v>41</v>
      </c>
      <c r="H203" s="3">
        <v>123131</v>
      </c>
      <c r="I203" t="s">
        <v>21</v>
      </c>
    </row>
    <row r="204" spans="1:9">
      <c r="A204">
        <v>10210</v>
      </c>
      <c r="B204" t="s">
        <v>166</v>
      </c>
      <c r="C204" t="s">
        <v>270</v>
      </c>
      <c r="D204" t="str">
        <f t="shared" si="3"/>
        <v>Levi Howard</v>
      </c>
      <c r="E204">
        <v>31</v>
      </c>
      <c r="F204" t="s">
        <v>15</v>
      </c>
      <c r="G204" t="s">
        <v>30</v>
      </c>
      <c r="H204" s="3">
        <v>42117</v>
      </c>
      <c r="I204" t="s">
        <v>17</v>
      </c>
    </row>
    <row r="205" spans="1:9">
      <c r="A205">
        <v>10211</v>
      </c>
      <c r="B205" t="s">
        <v>198</v>
      </c>
      <c r="C205" t="s">
        <v>271</v>
      </c>
      <c r="D205" t="str">
        <f t="shared" si="3"/>
        <v>Paisley Ward</v>
      </c>
      <c r="E205">
        <v>34</v>
      </c>
      <c r="F205" t="s">
        <v>15</v>
      </c>
      <c r="G205" t="s">
        <v>36</v>
      </c>
      <c r="H205" s="3">
        <v>142585</v>
      </c>
      <c r="I205" t="s">
        <v>17</v>
      </c>
    </row>
    <row r="206" spans="1:9">
      <c r="A206">
        <v>10212</v>
      </c>
      <c r="B206" t="s">
        <v>149</v>
      </c>
      <c r="C206" t="s">
        <v>180</v>
      </c>
      <c r="D206" t="str">
        <f t="shared" si="3"/>
        <v>Gabriel Torres</v>
      </c>
      <c r="E206">
        <v>28</v>
      </c>
      <c r="F206" t="s">
        <v>15</v>
      </c>
      <c r="G206" t="s">
        <v>36</v>
      </c>
      <c r="H206" s="3">
        <v>115985</v>
      </c>
      <c r="I206" t="s">
        <v>17</v>
      </c>
    </row>
    <row r="207" spans="1:9">
      <c r="A207">
        <v>10213</v>
      </c>
      <c r="B207" t="s">
        <v>205</v>
      </c>
      <c r="C207" t="s">
        <v>272</v>
      </c>
      <c r="D207" t="str">
        <f t="shared" si="3"/>
        <v>Audrey Peterson</v>
      </c>
      <c r="E207">
        <v>26</v>
      </c>
      <c r="F207" t="s">
        <v>27</v>
      </c>
      <c r="G207" t="s">
        <v>56</v>
      </c>
      <c r="H207" s="3">
        <v>16693</v>
      </c>
      <c r="I207" t="s">
        <v>21</v>
      </c>
    </row>
    <row r="208" spans="1:9">
      <c r="A208">
        <v>10214</v>
      </c>
      <c r="B208" t="s">
        <v>138</v>
      </c>
      <c r="C208" t="s">
        <v>273</v>
      </c>
      <c r="D208" t="str">
        <f t="shared" si="3"/>
        <v>Caleb Gray</v>
      </c>
      <c r="E208">
        <v>34</v>
      </c>
      <c r="F208" t="s">
        <v>15</v>
      </c>
      <c r="G208" t="s">
        <v>41</v>
      </c>
      <c r="H208" s="3">
        <v>158810</v>
      </c>
      <c r="I208" t="s">
        <v>21</v>
      </c>
    </row>
    <row r="209" spans="1:9">
      <c r="A209">
        <v>10215</v>
      </c>
      <c r="B209" t="s">
        <v>203</v>
      </c>
      <c r="C209" t="s">
        <v>274</v>
      </c>
      <c r="D209" t="str">
        <f t="shared" si="3"/>
        <v>Brooklyn Ramirez</v>
      </c>
      <c r="E209">
        <v>31</v>
      </c>
      <c r="F209" t="s">
        <v>15</v>
      </c>
      <c r="G209" t="s">
        <v>30</v>
      </c>
      <c r="H209" s="3">
        <v>115751</v>
      </c>
      <c r="I209" t="s">
        <v>17</v>
      </c>
    </row>
    <row r="210" spans="1:9">
      <c r="A210">
        <v>10216</v>
      </c>
      <c r="B210" t="s">
        <v>76</v>
      </c>
      <c r="C210" t="s">
        <v>61</v>
      </c>
      <c r="D210" t="str">
        <f t="shared" si="3"/>
        <v>James Brown</v>
      </c>
      <c r="E210">
        <v>24</v>
      </c>
      <c r="F210" t="s">
        <v>15</v>
      </c>
      <c r="G210" t="s">
        <v>16</v>
      </c>
      <c r="H210" s="3">
        <v>26019</v>
      </c>
      <c r="I210" t="s">
        <v>17</v>
      </c>
    </row>
    <row r="211" spans="1:9">
      <c r="A211">
        <v>10217</v>
      </c>
      <c r="B211" t="s">
        <v>169</v>
      </c>
      <c r="C211" t="s">
        <v>76</v>
      </c>
      <c r="D211" t="str">
        <f t="shared" si="3"/>
        <v>David James</v>
      </c>
      <c r="E211">
        <v>30</v>
      </c>
      <c r="F211" t="s">
        <v>15</v>
      </c>
      <c r="G211" t="s">
        <v>41</v>
      </c>
      <c r="H211" s="3">
        <v>52975</v>
      </c>
      <c r="I211" t="s">
        <v>21</v>
      </c>
    </row>
    <row r="212" spans="1:9">
      <c r="A212">
        <v>10218</v>
      </c>
      <c r="B212" t="s">
        <v>275</v>
      </c>
      <c r="C212" t="s">
        <v>276</v>
      </c>
      <c r="D212" t="str">
        <f t="shared" si="3"/>
        <v>Savannah Watson</v>
      </c>
      <c r="E212">
        <v>27</v>
      </c>
      <c r="F212" t="s">
        <v>27</v>
      </c>
      <c r="G212" t="s">
        <v>16</v>
      </c>
      <c r="H212" s="3">
        <v>180798</v>
      </c>
      <c r="I212" t="s">
        <v>21</v>
      </c>
    </row>
    <row r="213" spans="1:9">
      <c r="A213">
        <v>10219</v>
      </c>
      <c r="B213" t="s">
        <v>195</v>
      </c>
      <c r="C213" t="s">
        <v>277</v>
      </c>
      <c r="D213" t="str">
        <f t="shared" si="3"/>
        <v>Ezra Brooks</v>
      </c>
      <c r="E213">
        <v>24</v>
      </c>
      <c r="F213" t="s">
        <v>26</v>
      </c>
      <c r="G213" t="s">
        <v>36</v>
      </c>
      <c r="H213" s="3">
        <v>89076</v>
      </c>
      <c r="I213" t="s">
        <v>21</v>
      </c>
    </row>
    <row r="214" spans="1:9">
      <c r="A214">
        <v>10220</v>
      </c>
      <c r="B214" t="s">
        <v>278</v>
      </c>
      <c r="C214" t="s">
        <v>264</v>
      </c>
      <c r="D214" t="str">
        <f t="shared" si="3"/>
        <v>Claire Flores</v>
      </c>
      <c r="E214">
        <v>26</v>
      </c>
      <c r="F214" t="s">
        <v>26</v>
      </c>
      <c r="G214" t="s">
        <v>16</v>
      </c>
      <c r="H214" s="3">
        <v>163444</v>
      </c>
      <c r="I214" t="s">
        <v>21</v>
      </c>
    </row>
    <row r="215" spans="1:9">
      <c r="A215">
        <v>10221</v>
      </c>
      <c r="B215" t="s">
        <v>137</v>
      </c>
      <c r="C215" t="s">
        <v>279</v>
      </c>
      <c r="D215" t="str">
        <f t="shared" si="3"/>
        <v>Sofia Watt</v>
      </c>
      <c r="E215">
        <v>21</v>
      </c>
      <c r="F215" t="s">
        <v>27</v>
      </c>
      <c r="G215" t="s">
        <v>49</v>
      </c>
      <c r="H215" s="3">
        <v>104272</v>
      </c>
      <c r="I215" t="s">
        <v>17</v>
      </c>
    </row>
    <row r="216" spans="1:9">
      <c r="A216">
        <v>10222</v>
      </c>
      <c r="B216" t="s">
        <v>280</v>
      </c>
      <c r="C216" t="s">
        <v>146</v>
      </c>
      <c r="D216" t="str">
        <f t="shared" si="3"/>
        <v>Aaron Rivera</v>
      </c>
      <c r="E216">
        <v>34</v>
      </c>
      <c r="F216" t="s">
        <v>15</v>
      </c>
      <c r="G216" t="s">
        <v>54</v>
      </c>
      <c r="H216" s="3">
        <v>68415</v>
      </c>
      <c r="I216" t="s">
        <v>17</v>
      </c>
    </row>
    <row r="217" spans="1:9">
      <c r="A217">
        <v>10223</v>
      </c>
      <c r="B217" t="s">
        <v>169</v>
      </c>
      <c r="C217" t="s">
        <v>874</v>
      </c>
      <c r="D217" t="str">
        <f t="shared" si="3"/>
        <v>David Jamse</v>
      </c>
      <c r="E217">
        <v>30</v>
      </c>
      <c r="F217" t="s">
        <v>15</v>
      </c>
      <c r="G217" t="s">
        <v>36</v>
      </c>
      <c r="H217" s="3">
        <v>152518</v>
      </c>
      <c r="I217" t="s">
        <v>17</v>
      </c>
    </row>
    <row r="218" spans="1:9">
      <c r="A218">
        <v>10224</v>
      </c>
      <c r="B218" t="s">
        <v>281</v>
      </c>
      <c r="C218" t="s">
        <v>282</v>
      </c>
      <c r="D218" t="str">
        <f t="shared" si="3"/>
        <v>Jess Castilio</v>
      </c>
      <c r="E218">
        <v>26</v>
      </c>
      <c r="F218" t="s">
        <v>26</v>
      </c>
      <c r="G218" t="s">
        <v>36</v>
      </c>
      <c r="H218" s="3">
        <v>90302</v>
      </c>
      <c r="I218" t="s">
        <v>21</v>
      </c>
    </row>
    <row r="219" spans="1:9">
      <c r="A219">
        <v>10225</v>
      </c>
      <c r="B219" t="s">
        <v>275</v>
      </c>
      <c r="C219" t="s">
        <v>283</v>
      </c>
      <c r="D219" t="str">
        <f t="shared" si="3"/>
        <v>Savannah Walsh</v>
      </c>
      <c r="E219">
        <v>18</v>
      </c>
      <c r="F219" t="s">
        <v>26</v>
      </c>
      <c r="G219" t="s">
        <v>27</v>
      </c>
      <c r="H219" s="3">
        <v>123226</v>
      </c>
      <c r="I219" t="s">
        <v>21</v>
      </c>
    </row>
    <row r="220" spans="1:9">
      <c r="A220">
        <v>10226</v>
      </c>
      <c r="B220" t="s">
        <v>284</v>
      </c>
      <c r="C220" t="s">
        <v>216</v>
      </c>
      <c r="D220" t="str">
        <f t="shared" si="3"/>
        <v>Paul Ryan</v>
      </c>
      <c r="E220">
        <v>21</v>
      </c>
      <c r="F220" t="s">
        <v>15</v>
      </c>
      <c r="G220" t="s">
        <v>53</v>
      </c>
      <c r="H220" s="3">
        <v>153255</v>
      </c>
      <c r="I220" t="s">
        <v>21</v>
      </c>
    </row>
    <row r="221" spans="1:9">
      <c r="A221">
        <v>10227</v>
      </c>
      <c r="B221" t="s">
        <v>195</v>
      </c>
      <c r="C221" t="s">
        <v>285</v>
      </c>
      <c r="D221" t="str">
        <f t="shared" si="3"/>
        <v>Ezra Bryan</v>
      </c>
      <c r="E221">
        <v>27</v>
      </c>
      <c r="F221" t="s">
        <v>27</v>
      </c>
      <c r="G221" t="s">
        <v>56</v>
      </c>
      <c r="H221" s="3">
        <v>97775</v>
      </c>
      <c r="I221" t="s">
        <v>21</v>
      </c>
    </row>
    <row r="222" spans="1:9">
      <c r="A222">
        <v>10228</v>
      </c>
      <c r="B222" t="s">
        <v>286</v>
      </c>
      <c r="C222" t="s">
        <v>287</v>
      </c>
      <c r="D222" t="str">
        <f t="shared" si="3"/>
        <v>Ericka McCarthy</v>
      </c>
      <c r="E222">
        <v>27</v>
      </c>
      <c r="F222" t="s">
        <v>27</v>
      </c>
      <c r="G222" t="s">
        <v>39</v>
      </c>
      <c r="H222" s="3">
        <v>91471</v>
      </c>
      <c r="I222" t="s">
        <v>17</v>
      </c>
    </row>
    <row r="223" spans="1:9">
      <c r="A223">
        <v>10229</v>
      </c>
      <c r="B223" t="s">
        <v>278</v>
      </c>
      <c r="C223" t="s">
        <v>288</v>
      </c>
      <c r="D223" t="str">
        <f t="shared" si="3"/>
        <v>Claire O'Leary</v>
      </c>
      <c r="E223">
        <v>20</v>
      </c>
      <c r="F223" t="s">
        <v>27</v>
      </c>
      <c r="G223" t="s">
        <v>39</v>
      </c>
      <c r="H223" s="3">
        <v>75948</v>
      </c>
      <c r="I223" t="s">
        <v>21</v>
      </c>
    </row>
    <row r="224" spans="1:9">
      <c r="A224">
        <v>10230</v>
      </c>
      <c r="B224" t="s">
        <v>235</v>
      </c>
      <c r="C224" t="s">
        <v>81</v>
      </c>
      <c r="D224" t="str">
        <f t="shared" si="3"/>
        <v>Matthew Lee</v>
      </c>
      <c r="E224">
        <v>29</v>
      </c>
      <c r="F224" t="s">
        <v>15</v>
      </c>
      <c r="G224" t="s">
        <v>30</v>
      </c>
      <c r="H224" s="3">
        <v>53511</v>
      </c>
      <c r="I224" t="s">
        <v>21</v>
      </c>
    </row>
    <row r="225" spans="1:9">
      <c r="A225">
        <v>10231</v>
      </c>
      <c r="B225" t="s">
        <v>280</v>
      </c>
      <c r="C225" t="s">
        <v>289</v>
      </c>
      <c r="D225" t="str">
        <f t="shared" si="3"/>
        <v>Aaron Kim</v>
      </c>
      <c r="E225">
        <v>21</v>
      </c>
      <c r="F225" t="s">
        <v>15</v>
      </c>
      <c r="G225" t="s">
        <v>39</v>
      </c>
      <c r="H225" s="3">
        <v>68521</v>
      </c>
      <c r="I225" t="s">
        <v>17</v>
      </c>
    </row>
    <row r="226" spans="1:9">
      <c r="A226">
        <v>10232</v>
      </c>
      <c r="B226" t="s">
        <v>290</v>
      </c>
      <c r="C226" t="s">
        <v>291</v>
      </c>
      <c r="D226" t="str">
        <f t="shared" si="3"/>
        <v>Tobby Latif</v>
      </c>
      <c r="E226">
        <v>32</v>
      </c>
      <c r="F226" t="s">
        <v>27</v>
      </c>
      <c r="G226" t="s">
        <v>53</v>
      </c>
      <c r="H226" s="3">
        <v>120541</v>
      </c>
      <c r="I226" t="s">
        <v>21</v>
      </c>
    </row>
    <row r="227" spans="1:9">
      <c r="A227">
        <v>10233</v>
      </c>
      <c r="B227" t="s">
        <v>128</v>
      </c>
      <c r="C227" t="s">
        <v>292</v>
      </c>
      <c r="D227" t="str">
        <f t="shared" si="3"/>
        <v>Penelope Long</v>
      </c>
      <c r="E227">
        <v>21</v>
      </c>
      <c r="F227" t="s">
        <v>26</v>
      </c>
      <c r="G227" t="s">
        <v>49</v>
      </c>
      <c r="H227" s="3">
        <v>57694</v>
      </c>
      <c r="I227" t="s">
        <v>17</v>
      </c>
    </row>
    <row r="228" spans="1:9">
      <c r="A228">
        <v>10234</v>
      </c>
      <c r="B228" t="s">
        <v>293</v>
      </c>
      <c r="C228" t="s">
        <v>62</v>
      </c>
      <c r="D228" t="str">
        <f t="shared" si="3"/>
        <v>Kiki Smith</v>
      </c>
      <c r="E228">
        <v>27</v>
      </c>
      <c r="F228" t="s">
        <v>27</v>
      </c>
      <c r="G228" t="s">
        <v>49</v>
      </c>
      <c r="H228" s="3">
        <v>161650</v>
      </c>
      <c r="I228" t="s">
        <v>17</v>
      </c>
    </row>
    <row r="229" spans="1:9">
      <c r="A229">
        <v>10235</v>
      </c>
      <c r="B229" t="s">
        <v>294</v>
      </c>
      <c r="C229" t="s">
        <v>295</v>
      </c>
      <c r="D229" t="str">
        <f t="shared" si="3"/>
        <v>Nathan Perry</v>
      </c>
      <c r="E229">
        <v>29</v>
      </c>
      <c r="F229" t="s">
        <v>27</v>
      </c>
      <c r="G229" t="s">
        <v>54</v>
      </c>
      <c r="H229" s="3">
        <v>44783</v>
      </c>
      <c r="I229" t="s">
        <v>21</v>
      </c>
    </row>
    <row r="230" spans="1:9">
      <c r="A230">
        <v>10236</v>
      </c>
      <c r="B230" t="s">
        <v>184</v>
      </c>
      <c r="C230" t="s">
        <v>296</v>
      </c>
      <c r="D230" t="str">
        <f t="shared" si="3"/>
        <v>Lucy Fang</v>
      </c>
      <c r="E230">
        <v>28</v>
      </c>
      <c r="F230" t="s">
        <v>26</v>
      </c>
      <c r="G230" t="s">
        <v>27</v>
      </c>
      <c r="H230" s="3">
        <v>30029</v>
      </c>
      <c r="I230" t="s">
        <v>21</v>
      </c>
    </row>
    <row r="231" spans="1:9">
      <c r="A231">
        <v>10237</v>
      </c>
      <c r="B231" t="s">
        <v>297</v>
      </c>
      <c r="C231" t="s">
        <v>298</v>
      </c>
      <c r="D231" t="str">
        <f t="shared" si="3"/>
        <v>Sam Bryant</v>
      </c>
      <c r="E231">
        <v>30</v>
      </c>
      <c r="F231" t="s">
        <v>27</v>
      </c>
      <c r="G231" t="s">
        <v>41</v>
      </c>
      <c r="H231" s="3">
        <v>75667</v>
      </c>
      <c r="I231" t="s">
        <v>17</v>
      </c>
    </row>
    <row r="232" spans="1:9">
      <c r="A232">
        <v>10238</v>
      </c>
      <c r="B232" t="s">
        <v>299</v>
      </c>
      <c r="C232" t="s">
        <v>76</v>
      </c>
      <c r="D232" t="str">
        <f t="shared" si="3"/>
        <v>Pablo James</v>
      </c>
      <c r="E232">
        <v>20</v>
      </c>
      <c r="F232" t="s">
        <v>27</v>
      </c>
      <c r="G232" t="s">
        <v>41</v>
      </c>
      <c r="H232" s="3">
        <v>3108</v>
      </c>
      <c r="I232" t="s">
        <v>17</v>
      </c>
    </row>
    <row r="233" spans="1:9">
      <c r="A233">
        <v>10239</v>
      </c>
      <c r="B233" t="s">
        <v>300</v>
      </c>
      <c r="C233" t="s">
        <v>100</v>
      </c>
      <c r="D233" t="str">
        <f t="shared" si="3"/>
        <v>Grayson White</v>
      </c>
      <c r="E233">
        <v>22</v>
      </c>
      <c r="F233" t="s">
        <v>27</v>
      </c>
      <c r="G233" t="s">
        <v>44</v>
      </c>
      <c r="H233" s="3">
        <v>142527</v>
      </c>
      <c r="I233" t="s">
        <v>17</v>
      </c>
    </row>
    <row r="234" spans="1:9">
      <c r="A234">
        <v>10240</v>
      </c>
      <c r="B234" t="s">
        <v>106</v>
      </c>
      <c r="C234" t="s">
        <v>61</v>
      </c>
      <c r="D234" t="str">
        <f t="shared" si="3"/>
        <v>Grace Brown</v>
      </c>
      <c r="E234">
        <v>21</v>
      </c>
      <c r="F234" t="s">
        <v>26</v>
      </c>
      <c r="G234" t="s">
        <v>44</v>
      </c>
      <c r="H234" s="3">
        <v>50592</v>
      </c>
      <c r="I234" t="s">
        <v>21</v>
      </c>
    </row>
    <row r="235" spans="1:9">
      <c r="A235">
        <v>10241</v>
      </c>
      <c r="B235" t="s">
        <v>196</v>
      </c>
      <c r="C235" t="s">
        <v>301</v>
      </c>
      <c r="D235" t="str">
        <f t="shared" si="3"/>
        <v>Ellie Wood</v>
      </c>
      <c r="E235">
        <v>30</v>
      </c>
      <c r="F235" t="s">
        <v>26</v>
      </c>
      <c r="G235" t="s">
        <v>56</v>
      </c>
      <c r="H235" s="3">
        <v>107018</v>
      </c>
      <c r="I235" t="s">
        <v>17</v>
      </c>
    </row>
    <row r="236" spans="1:9">
      <c r="A236">
        <v>10242</v>
      </c>
      <c r="B236" t="s">
        <v>68</v>
      </c>
      <c r="C236" t="s">
        <v>302</v>
      </c>
      <c r="D236" t="str">
        <f t="shared" si="3"/>
        <v>Daniel Gonzales</v>
      </c>
      <c r="E236">
        <v>29</v>
      </c>
      <c r="F236" t="s">
        <v>27</v>
      </c>
      <c r="G236" t="s">
        <v>53</v>
      </c>
      <c r="H236" s="3">
        <v>174261</v>
      </c>
      <c r="I236" t="s">
        <v>17</v>
      </c>
    </row>
    <row r="237" spans="1:9">
      <c r="A237">
        <v>10243</v>
      </c>
      <c r="B237" t="s">
        <v>235</v>
      </c>
      <c r="C237" t="s">
        <v>217</v>
      </c>
      <c r="D237" t="str">
        <f t="shared" si="3"/>
        <v>Matthew Murray</v>
      </c>
      <c r="E237">
        <v>31</v>
      </c>
      <c r="F237" t="s">
        <v>15</v>
      </c>
      <c r="G237" t="s">
        <v>30</v>
      </c>
      <c r="H237" s="3">
        <v>42212</v>
      </c>
      <c r="I237" t="s">
        <v>17</v>
      </c>
    </row>
    <row r="238" spans="1:9">
      <c r="A238">
        <v>10244</v>
      </c>
      <c r="B238" t="s">
        <v>303</v>
      </c>
      <c r="C238" t="s">
        <v>304</v>
      </c>
      <c r="D238" t="str">
        <f t="shared" si="3"/>
        <v>Lola Zhang</v>
      </c>
      <c r="E238">
        <v>25</v>
      </c>
      <c r="F238" t="s">
        <v>27</v>
      </c>
      <c r="G238" t="s">
        <v>22</v>
      </c>
      <c r="H238" s="3">
        <v>112087</v>
      </c>
      <c r="I238" t="s">
        <v>17</v>
      </c>
    </row>
    <row r="239" spans="1:9">
      <c r="A239">
        <v>10245</v>
      </c>
      <c r="B239" t="s">
        <v>167</v>
      </c>
      <c r="C239" t="s">
        <v>305</v>
      </c>
      <c r="D239" t="str">
        <f t="shared" si="3"/>
        <v>Stella Li</v>
      </c>
      <c r="E239">
        <v>28</v>
      </c>
      <c r="F239" t="s">
        <v>27</v>
      </c>
      <c r="G239" t="s">
        <v>41</v>
      </c>
      <c r="H239" s="3">
        <v>101085</v>
      </c>
      <c r="I239" t="s">
        <v>17</v>
      </c>
    </row>
    <row r="240" spans="1:9">
      <c r="A240">
        <v>10246</v>
      </c>
      <c r="B240" t="s">
        <v>306</v>
      </c>
      <c r="C240" t="s">
        <v>307</v>
      </c>
      <c r="D240" t="str">
        <f t="shared" si="3"/>
        <v>Luis Lynch</v>
      </c>
      <c r="E240">
        <v>18</v>
      </c>
      <c r="F240" t="s">
        <v>15</v>
      </c>
      <c r="G240" t="s">
        <v>36</v>
      </c>
      <c r="H240" s="3">
        <v>68206</v>
      </c>
      <c r="I240" t="s">
        <v>17</v>
      </c>
    </row>
    <row r="241" spans="1:9">
      <c r="A241">
        <v>10247</v>
      </c>
      <c r="B241" t="s">
        <v>216</v>
      </c>
      <c r="C241" t="s">
        <v>308</v>
      </c>
      <c r="D241" t="str">
        <f t="shared" si="3"/>
        <v>Ryan Russel</v>
      </c>
      <c r="E241">
        <v>21</v>
      </c>
      <c r="F241" t="s">
        <v>15</v>
      </c>
      <c r="G241" t="s">
        <v>39</v>
      </c>
      <c r="H241" s="3">
        <v>174920</v>
      </c>
      <c r="I241" t="s">
        <v>17</v>
      </c>
    </row>
    <row r="242" spans="1:9">
      <c r="A242">
        <v>10248</v>
      </c>
      <c r="B242" t="s">
        <v>309</v>
      </c>
      <c r="C242" t="s">
        <v>249</v>
      </c>
      <c r="D242" t="str">
        <f t="shared" si="3"/>
        <v>Misty Sweeney</v>
      </c>
      <c r="E242">
        <v>21</v>
      </c>
      <c r="F242" t="s">
        <v>27</v>
      </c>
      <c r="G242" t="s">
        <v>53</v>
      </c>
      <c r="H242" s="3">
        <v>17130</v>
      </c>
      <c r="I242" t="s">
        <v>17</v>
      </c>
    </row>
    <row r="243" spans="1:9">
      <c r="A243">
        <v>10249</v>
      </c>
      <c r="B243" t="s">
        <v>310</v>
      </c>
      <c r="C243" t="s">
        <v>96</v>
      </c>
      <c r="D243" t="str">
        <f t="shared" si="3"/>
        <v>Elly Mason</v>
      </c>
      <c r="E243">
        <v>32</v>
      </c>
      <c r="F243" t="s">
        <v>27</v>
      </c>
      <c r="G243" t="s">
        <v>56</v>
      </c>
      <c r="H243" s="3">
        <v>32963</v>
      </c>
      <c r="I243" t="s">
        <v>17</v>
      </c>
    </row>
    <row r="244" spans="1:9">
      <c r="A244">
        <v>10250</v>
      </c>
      <c r="B244" t="s">
        <v>311</v>
      </c>
      <c r="C244" t="s">
        <v>312</v>
      </c>
      <c r="D244" t="str">
        <f t="shared" si="3"/>
        <v>Eric Espinoza</v>
      </c>
      <c r="E244">
        <v>28</v>
      </c>
      <c r="F244" t="s">
        <v>27</v>
      </c>
      <c r="G244" t="s">
        <v>44</v>
      </c>
      <c r="H244" s="3">
        <v>72725</v>
      </c>
      <c r="I244" t="s">
        <v>17</v>
      </c>
    </row>
    <row r="245" spans="1:9">
      <c r="A245">
        <v>10251</v>
      </c>
      <c r="B245" t="s">
        <v>183</v>
      </c>
      <c r="C245" t="s">
        <v>298</v>
      </c>
      <c r="D245" t="str">
        <f t="shared" si="3"/>
        <v>Christian Bryant</v>
      </c>
      <c r="E245">
        <v>33</v>
      </c>
      <c r="F245" t="s">
        <v>15</v>
      </c>
      <c r="G245" t="s">
        <v>27</v>
      </c>
      <c r="H245" s="3">
        <v>66520</v>
      </c>
      <c r="I245" t="s">
        <v>17</v>
      </c>
    </row>
    <row r="246" spans="1:9">
      <c r="A246">
        <v>10252</v>
      </c>
      <c r="B246" t="s">
        <v>313</v>
      </c>
      <c r="C246" t="s">
        <v>314</v>
      </c>
      <c r="D246" t="str">
        <f t="shared" si="3"/>
        <v>Justin Soto</v>
      </c>
      <c r="E246">
        <v>32</v>
      </c>
      <c r="F246" t="s">
        <v>15</v>
      </c>
      <c r="G246" t="s">
        <v>16</v>
      </c>
      <c r="H246" s="3">
        <v>179493</v>
      </c>
      <c r="I246" t="s">
        <v>21</v>
      </c>
    </row>
    <row r="247" spans="1:9">
      <c r="A247">
        <v>10253</v>
      </c>
      <c r="B247" t="s">
        <v>315</v>
      </c>
      <c r="C247" t="s">
        <v>212</v>
      </c>
      <c r="D247" t="str">
        <f t="shared" si="3"/>
        <v>Kevin Ramos</v>
      </c>
      <c r="E247">
        <v>33</v>
      </c>
      <c r="F247" t="s">
        <v>27</v>
      </c>
      <c r="G247" t="s">
        <v>41</v>
      </c>
      <c r="H247" s="3">
        <v>99855</v>
      </c>
      <c r="I247" t="s">
        <v>21</v>
      </c>
    </row>
    <row r="248" spans="1:9">
      <c r="A248">
        <v>10254</v>
      </c>
      <c r="B248" t="s">
        <v>181</v>
      </c>
      <c r="C248" t="s">
        <v>263</v>
      </c>
      <c r="D248" t="str">
        <f t="shared" si="3"/>
        <v>Hunter Cooper</v>
      </c>
      <c r="E248">
        <v>30</v>
      </c>
      <c r="F248" t="s">
        <v>27</v>
      </c>
      <c r="G248" t="s">
        <v>39</v>
      </c>
      <c r="H248" s="3">
        <v>3258</v>
      </c>
      <c r="I248" t="s">
        <v>17</v>
      </c>
    </row>
    <row r="249" spans="1:9">
      <c r="A249">
        <v>10255</v>
      </c>
      <c r="B249" t="s">
        <v>184</v>
      </c>
      <c r="C249" t="s">
        <v>201</v>
      </c>
      <c r="D249" t="str">
        <f t="shared" si="3"/>
        <v>Lucy Bell</v>
      </c>
      <c r="E249">
        <v>30</v>
      </c>
      <c r="F249" t="s">
        <v>26</v>
      </c>
      <c r="G249" t="s">
        <v>27</v>
      </c>
      <c r="H249" s="3">
        <v>78821</v>
      </c>
      <c r="I249" t="s">
        <v>21</v>
      </c>
    </row>
    <row r="250" spans="1:9">
      <c r="A250">
        <v>10256</v>
      </c>
      <c r="B250" t="s">
        <v>236</v>
      </c>
      <c r="C250" t="s">
        <v>150</v>
      </c>
      <c r="D250" t="str">
        <f t="shared" si="3"/>
        <v>Juan Sanchez</v>
      </c>
      <c r="E250">
        <v>27</v>
      </c>
      <c r="F250" t="s">
        <v>15</v>
      </c>
      <c r="G250" t="s">
        <v>39</v>
      </c>
      <c r="H250" s="3">
        <v>192223</v>
      </c>
      <c r="I250" t="s">
        <v>21</v>
      </c>
    </row>
    <row r="251" spans="1:9">
      <c r="A251">
        <v>10257</v>
      </c>
      <c r="B251" t="s">
        <v>316</v>
      </c>
      <c r="C251" t="s">
        <v>317</v>
      </c>
      <c r="D251" t="str">
        <f t="shared" si="3"/>
        <v>Chris Evans</v>
      </c>
      <c r="E251">
        <v>34</v>
      </c>
      <c r="F251" t="s">
        <v>15</v>
      </c>
      <c r="G251" t="s">
        <v>49</v>
      </c>
      <c r="H251" s="3">
        <v>81550</v>
      </c>
      <c r="I251" t="s">
        <v>21</v>
      </c>
    </row>
    <row r="252" spans="1:9">
      <c r="A252">
        <v>10258</v>
      </c>
      <c r="B252" t="s">
        <v>318</v>
      </c>
      <c r="C252" t="s">
        <v>298</v>
      </c>
      <c r="D252" t="str">
        <f t="shared" si="3"/>
        <v>Xan Bryant</v>
      </c>
      <c r="E252">
        <v>21</v>
      </c>
      <c r="F252" t="s">
        <v>15</v>
      </c>
      <c r="G252" t="s">
        <v>36</v>
      </c>
      <c r="H252" s="3">
        <v>69264</v>
      </c>
      <c r="I252" t="s">
        <v>21</v>
      </c>
    </row>
    <row r="253" spans="1:9">
      <c r="A253">
        <v>10259</v>
      </c>
      <c r="B253" t="s">
        <v>319</v>
      </c>
      <c r="C253" t="s">
        <v>320</v>
      </c>
      <c r="D253" t="str">
        <f t="shared" si="3"/>
        <v>Ling Gao</v>
      </c>
      <c r="E253">
        <v>33</v>
      </c>
      <c r="F253" t="s">
        <v>15</v>
      </c>
      <c r="G253" t="s">
        <v>41</v>
      </c>
      <c r="H253" s="3">
        <v>65894</v>
      </c>
      <c r="I253" t="s">
        <v>17</v>
      </c>
    </row>
    <row r="254" spans="1:9">
      <c r="A254">
        <v>10260</v>
      </c>
      <c r="B254" t="s">
        <v>106</v>
      </c>
      <c r="C254" t="s">
        <v>64</v>
      </c>
      <c r="D254" t="str">
        <f t="shared" si="3"/>
        <v>Grace Johnson</v>
      </c>
      <c r="E254">
        <v>29</v>
      </c>
      <c r="F254" t="s">
        <v>26</v>
      </c>
      <c r="G254" t="s">
        <v>27</v>
      </c>
      <c r="H254" s="3">
        <v>197050</v>
      </c>
      <c r="I254" t="s">
        <v>21</v>
      </c>
    </row>
    <row r="255" spans="1:9">
      <c r="A255">
        <v>10261</v>
      </c>
      <c r="B255" t="s">
        <v>275</v>
      </c>
      <c r="C255" t="s">
        <v>65</v>
      </c>
      <c r="D255" t="str">
        <f t="shared" si="3"/>
        <v>Savannah Williams</v>
      </c>
      <c r="E255">
        <v>24</v>
      </c>
      <c r="F255" t="s">
        <v>26</v>
      </c>
      <c r="G255" t="s">
        <v>53</v>
      </c>
      <c r="H255" s="3">
        <v>115066</v>
      </c>
      <c r="I255" t="s">
        <v>17</v>
      </c>
    </row>
    <row r="256" spans="1:9">
      <c r="A256">
        <v>10262</v>
      </c>
      <c r="B256" t="s">
        <v>311</v>
      </c>
      <c r="C256" t="s">
        <v>61</v>
      </c>
      <c r="D256" t="str">
        <f t="shared" si="3"/>
        <v>Eric Brown</v>
      </c>
      <c r="E256">
        <v>32</v>
      </c>
      <c r="F256" t="s">
        <v>27</v>
      </c>
      <c r="G256" t="s">
        <v>22</v>
      </c>
      <c r="H256" s="3">
        <v>109128</v>
      </c>
      <c r="I256" t="s">
        <v>21</v>
      </c>
    </row>
    <row r="257" spans="1:9">
      <c r="A257">
        <v>10263</v>
      </c>
      <c r="B257" t="s">
        <v>236</v>
      </c>
      <c r="C257" t="s">
        <v>71</v>
      </c>
      <c r="D257" t="str">
        <f t="shared" si="3"/>
        <v>Juan Davis</v>
      </c>
      <c r="E257">
        <v>24</v>
      </c>
      <c r="F257" t="s">
        <v>15</v>
      </c>
      <c r="G257" t="s">
        <v>49</v>
      </c>
      <c r="H257" s="3">
        <v>57334</v>
      </c>
      <c r="I257" t="s">
        <v>17</v>
      </c>
    </row>
    <row r="258" spans="1:9">
      <c r="A258">
        <v>10264</v>
      </c>
      <c r="B258" t="s">
        <v>321</v>
      </c>
      <c r="C258" t="s">
        <v>69</v>
      </c>
      <c r="D258" t="str">
        <f t="shared" si="3"/>
        <v>Jesus Miller</v>
      </c>
      <c r="E258">
        <v>18</v>
      </c>
      <c r="F258" t="s">
        <v>15</v>
      </c>
      <c r="G258" t="s">
        <v>30</v>
      </c>
      <c r="H258" s="3">
        <v>61029</v>
      </c>
      <c r="I258" t="s">
        <v>17</v>
      </c>
    </row>
    <row r="259" spans="1:9">
      <c r="A259">
        <v>10265</v>
      </c>
      <c r="B259" t="s">
        <v>322</v>
      </c>
      <c r="C259" t="s">
        <v>62</v>
      </c>
      <c r="D259" t="str">
        <f t="shared" ref="D259:D322" si="4">CONCATENATE(B259, " ", C259)</f>
        <v>Nate Smith</v>
      </c>
      <c r="E259">
        <v>21</v>
      </c>
      <c r="F259" t="s">
        <v>15</v>
      </c>
      <c r="G259" t="s">
        <v>16</v>
      </c>
      <c r="H259" s="3">
        <v>34677</v>
      </c>
      <c r="I259" t="s">
        <v>17</v>
      </c>
    </row>
    <row r="260" spans="1:9">
      <c r="A260">
        <v>10266</v>
      </c>
      <c r="B260" t="s">
        <v>323</v>
      </c>
      <c r="C260" t="s">
        <v>324</v>
      </c>
      <c r="D260" t="str">
        <f t="shared" si="4"/>
        <v>Morgan Fredson</v>
      </c>
      <c r="E260">
        <v>30</v>
      </c>
      <c r="F260" t="s">
        <v>15</v>
      </c>
      <c r="G260" t="s">
        <v>53</v>
      </c>
      <c r="H260" s="3">
        <v>123644</v>
      </c>
      <c r="I260" t="s">
        <v>17</v>
      </c>
    </row>
    <row r="261" spans="1:9">
      <c r="A261">
        <v>10268</v>
      </c>
      <c r="B261" t="s">
        <v>325</v>
      </c>
      <c r="C261" t="s">
        <v>73</v>
      </c>
      <c r="D261" t="str">
        <f t="shared" si="4"/>
        <v>Kate Garcia</v>
      </c>
      <c r="E261">
        <v>28</v>
      </c>
      <c r="F261" t="s">
        <v>27</v>
      </c>
      <c r="G261" t="s">
        <v>56</v>
      </c>
      <c r="H261" s="3">
        <v>121688</v>
      </c>
      <c r="I261" t="s">
        <v>21</v>
      </c>
    </row>
    <row r="262" spans="1:9">
      <c r="A262">
        <v>10269</v>
      </c>
      <c r="B262" t="s">
        <v>326</v>
      </c>
      <c r="C262" t="s">
        <v>270</v>
      </c>
      <c r="D262" t="str">
        <f t="shared" si="4"/>
        <v>Emilia Howard</v>
      </c>
      <c r="E262">
        <v>32</v>
      </c>
      <c r="F262" t="s">
        <v>26</v>
      </c>
      <c r="G262" t="s">
        <v>22</v>
      </c>
      <c r="H262" s="3">
        <v>46826</v>
      </c>
      <c r="I262" t="s">
        <v>17</v>
      </c>
    </row>
    <row r="263" spans="1:9">
      <c r="A263">
        <v>10270</v>
      </c>
      <c r="B263" t="s">
        <v>327</v>
      </c>
      <c r="C263" t="s">
        <v>328</v>
      </c>
      <c r="D263" t="str">
        <f t="shared" si="4"/>
        <v>Faith Adama</v>
      </c>
      <c r="E263">
        <v>24</v>
      </c>
      <c r="F263" t="s">
        <v>26</v>
      </c>
      <c r="G263" t="s">
        <v>49</v>
      </c>
      <c r="H263" s="3">
        <v>6334</v>
      </c>
      <c r="I263" t="s">
        <v>17</v>
      </c>
    </row>
    <row r="264" spans="1:9">
      <c r="A264">
        <v>10271</v>
      </c>
      <c r="B264" t="s">
        <v>329</v>
      </c>
      <c r="C264" t="s">
        <v>277</v>
      </c>
      <c r="D264" t="str">
        <f t="shared" si="4"/>
        <v>Josh Brooks</v>
      </c>
      <c r="E264">
        <v>31</v>
      </c>
      <c r="F264" t="s">
        <v>15</v>
      </c>
      <c r="G264" t="s">
        <v>54</v>
      </c>
      <c r="H264" s="3">
        <v>168553</v>
      </c>
      <c r="I264" t="s">
        <v>17</v>
      </c>
    </row>
    <row r="265" spans="1:9">
      <c r="A265">
        <v>10272</v>
      </c>
      <c r="B265" t="s">
        <v>330</v>
      </c>
      <c r="C265" t="s">
        <v>224</v>
      </c>
      <c r="D265" t="str">
        <f t="shared" si="4"/>
        <v>Tina Nguyen</v>
      </c>
      <c r="E265">
        <v>25</v>
      </c>
      <c r="F265" t="s">
        <v>26</v>
      </c>
      <c r="G265" t="s">
        <v>27</v>
      </c>
      <c r="H265" s="3">
        <v>151590</v>
      </c>
      <c r="I265" t="s">
        <v>17</v>
      </c>
    </row>
    <row r="266" spans="1:9">
      <c r="A266">
        <v>10273</v>
      </c>
      <c r="B266" t="s">
        <v>131</v>
      </c>
      <c r="C266" t="s">
        <v>331</v>
      </c>
      <c r="D266" t="str">
        <f t="shared" si="4"/>
        <v>Riley Foster</v>
      </c>
      <c r="E266">
        <v>29</v>
      </c>
      <c r="F266" t="s">
        <v>26</v>
      </c>
      <c r="G266" t="s">
        <v>54</v>
      </c>
      <c r="H266" s="3">
        <v>102702</v>
      </c>
      <c r="I266" t="s">
        <v>21</v>
      </c>
    </row>
    <row r="267" spans="1:9">
      <c r="A267">
        <v>10274</v>
      </c>
      <c r="B267" t="s">
        <v>137</v>
      </c>
      <c r="C267" t="s">
        <v>332</v>
      </c>
      <c r="D267" t="str">
        <f t="shared" si="4"/>
        <v xml:space="preserve">Sofia Khalifa </v>
      </c>
      <c r="E267">
        <v>25</v>
      </c>
      <c r="F267" t="s">
        <v>26</v>
      </c>
      <c r="G267" t="s">
        <v>27</v>
      </c>
      <c r="H267" s="3">
        <v>71737</v>
      </c>
      <c r="I267" t="s">
        <v>17</v>
      </c>
    </row>
    <row r="268" spans="1:9">
      <c r="A268">
        <v>10275</v>
      </c>
      <c r="B268" t="s">
        <v>130</v>
      </c>
      <c r="C268" t="s">
        <v>83</v>
      </c>
      <c r="D268" t="str">
        <f t="shared" si="4"/>
        <v>Anthony Gonzalez</v>
      </c>
      <c r="E268">
        <v>18</v>
      </c>
      <c r="F268" t="s">
        <v>15</v>
      </c>
      <c r="G268" t="s">
        <v>56</v>
      </c>
      <c r="H268" s="3">
        <v>36068</v>
      </c>
      <c r="I268" t="s">
        <v>21</v>
      </c>
    </row>
    <row r="269" spans="1:9">
      <c r="A269">
        <v>10276</v>
      </c>
      <c r="B269" t="s">
        <v>333</v>
      </c>
      <c r="C269" t="s">
        <v>334</v>
      </c>
      <c r="D269" t="str">
        <f t="shared" si="4"/>
        <v>Jackie Tapia</v>
      </c>
      <c r="E269">
        <v>32</v>
      </c>
      <c r="F269" t="s">
        <v>875</v>
      </c>
      <c r="G269" t="s">
        <v>16</v>
      </c>
      <c r="H269" s="3">
        <v>5554</v>
      </c>
      <c r="I269" t="s">
        <v>17</v>
      </c>
    </row>
    <row r="270" spans="1:9">
      <c r="A270">
        <v>10277</v>
      </c>
      <c r="B270" t="s">
        <v>209</v>
      </c>
      <c r="C270" t="s">
        <v>152</v>
      </c>
      <c r="D270" t="str">
        <f t="shared" si="4"/>
        <v>Leah Collins</v>
      </c>
      <c r="E270">
        <v>30</v>
      </c>
      <c r="F270" t="s">
        <v>27</v>
      </c>
      <c r="G270" t="s">
        <v>54</v>
      </c>
      <c r="H270" s="3">
        <v>167595</v>
      </c>
      <c r="I270" t="s">
        <v>17</v>
      </c>
    </row>
    <row r="271" spans="1:9">
      <c r="A271">
        <v>10278</v>
      </c>
      <c r="B271" t="s">
        <v>284</v>
      </c>
      <c r="C271" t="s">
        <v>335</v>
      </c>
      <c r="D271" t="str">
        <f t="shared" si="4"/>
        <v>Paul Kennedy</v>
      </c>
      <c r="E271">
        <v>34</v>
      </c>
      <c r="F271" t="s">
        <v>15</v>
      </c>
      <c r="G271" t="s">
        <v>27</v>
      </c>
      <c r="H271" s="3">
        <v>66764</v>
      </c>
      <c r="I271" t="s">
        <v>17</v>
      </c>
    </row>
    <row r="272" spans="1:9">
      <c r="A272">
        <v>10279</v>
      </c>
      <c r="B272" t="s">
        <v>202</v>
      </c>
      <c r="C272" t="s">
        <v>271</v>
      </c>
      <c r="D272" t="str">
        <f t="shared" si="4"/>
        <v>Landon Ward</v>
      </c>
      <c r="E272">
        <v>27</v>
      </c>
      <c r="F272" t="s">
        <v>26</v>
      </c>
      <c r="G272" t="s">
        <v>36</v>
      </c>
      <c r="H272" s="3">
        <v>147001</v>
      </c>
      <c r="I272" t="s">
        <v>17</v>
      </c>
    </row>
    <row r="273" spans="1:9">
      <c r="A273">
        <v>10280</v>
      </c>
      <c r="B273" t="s">
        <v>232</v>
      </c>
      <c r="C273" t="s">
        <v>336</v>
      </c>
      <c r="D273" t="str">
        <f t="shared" si="4"/>
        <v>Jack Hogan</v>
      </c>
      <c r="E273">
        <v>21</v>
      </c>
      <c r="F273" t="s">
        <v>15</v>
      </c>
      <c r="G273" t="s">
        <v>27</v>
      </c>
      <c r="H273" s="3">
        <v>155290</v>
      </c>
      <c r="I273" t="s">
        <v>21</v>
      </c>
    </row>
    <row r="274" spans="1:9">
      <c r="A274">
        <v>10281</v>
      </c>
      <c r="B274" t="s">
        <v>164</v>
      </c>
      <c r="C274" t="s">
        <v>337</v>
      </c>
      <c r="D274" t="str">
        <f t="shared" si="4"/>
        <v>Lily Sanders</v>
      </c>
      <c r="E274">
        <v>18</v>
      </c>
      <c r="F274" t="s">
        <v>26</v>
      </c>
      <c r="G274" t="s">
        <v>54</v>
      </c>
      <c r="H274" s="3">
        <v>66861</v>
      </c>
      <c r="I274" t="s">
        <v>17</v>
      </c>
    </row>
    <row r="275" spans="1:9">
      <c r="A275">
        <v>10282</v>
      </c>
      <c r="B275" t="s">
        <v>316</v>
      </c>
      <c r="C275" t="s">
        <v>233</v>
      </c>
      <c r="D275" t="str">
        <f t="shared" si="4"/>
        <v>Chris Murphy</v>
      </c>
      <c r="E275">
        <v>23</v>
      </c>
      <c r="F275" t="s">
        <v>15</v>
      </c>
      <c r="G275" t="s">
        <v>36</v>
      </c>
      <c r="H275" s="3">
        <v>128394</v>
      </c>
      <c r="I275" t="s">
        <v>21</v>
      </c>
    </row>
    <row r="276" spans="1:9">
      <c r="A276">
        <v>10283</v>
      </c>
      <c r="B276" t="s">
        <v>338</v>
      </c>
      <c r="C276" t="s">
        <v>339</v>
      </c>
      <c r="D276" t="str">
        <f t="shared" si="4"/>
        <v>John Ross</v>
      </c>
      <c r="E276">
        <v>29</v>
      </c>
      <c r="F276" t="s">
        <v>27</v>
      </c>
      <c r="G276" t="s">
        <v>54</v>
      </c>
      <c r="H276" s="3">
        <v>133222</v>
      </c>
      <c r="I276" t="s">
        <v>17</v>
      </c>
    </row>
    <row r="277" spans="1:9">
      <c r="A277">
        <v>10284</v>
      </c>
      <c r="B277" t="s">
        <v>340</v>
      </c>
      <c r="C277" t="s">
        <v>339</v>
      </c>
      <c r="D277" t="str">
        <f t="shared" si="4"/>
        <v>Marianna Ross</v>
      </c>
      <c r="E277">
        <v>20</v>
      </c>
      <c r="F277" t="s">
        <v>27</v>
      </c>
      <c r="G277" t="s">
        <v>56</v>
      </c>
      <c r="H277" s="3">
        <v>126620</v>
      </c>
      <c r="I277" t="s">
        <v>21</v>
      </c>
    </row>
    <row r="278" spans="1:9">
      <c r="A278">
        <v>10285</v>
      </c>
      <c r="B278" t="s">
        <v>341</v>
      </c>
      <c r="C278" t="s">
        <v>342</v>
      </c>
      <c r="D278" t="str">
        <f t="shared" si="4"/>
        <v>Ariana Powell</v>
      </c>
      <c r="E278">
        <v>32</v>
      </c>
      <c r="F278" t="s">
        <v>26</v>
      </c>
      <c r="G278" t="s">
        <v>27</v>
      </c>
      <c r="H278" s="3">
        <v>21873</v>
      </c>
      <c r="I278" t="s">
        <v>21</v>
      </c>
    </row>
    <row r="279" spans="1:9">
      <c r="A279">
        <v>10286</v>
      </c>
      <c r="B279" t="s">
        <v>316</v>
      </c>
      <c r="C279" t="s">
        <v>145</v>
      </c>
      <c r="D279" t="str">
        <f t="shared" si="4"/>
        <v>Chris Parker</v>
      </c>
      <c r="E279">
        <v>27</v>
      </c>
      <c r="F279" t="s">
        <v>27</v>
      </c>
      <c r="G279" t="s">
        <v>56</v>
      </c>
      <c r="H279" s="3">
        <v>184514</v>
      </c>
      <c r="I279" t="s">
        <v>21</v>
      </c>
    </row>
    <row r="280" spans="1:9">
      <c r="A280">
        <v>10287</v>
      </c>
      <c r="B280" t="s">
        <v>74</v>
      </c>
      <c r="C280" t="s">
        <v>64</v>
      </c>
      <c r="D280" t="str">
        <f t="shared" si="4"/>
        <v>Isabella Johnson</v>
      </c>
      <c r="E280">
        <v>27</v>
      </c>
      <c r="F280" t="s">
        <v>27</v>
      </c>
      <c r="G280" t="s">
        <v>16</v>
      </c>
      <c r="H280" s="3">
        <v>88440</v>
      </c>
      <c r="I280" t="s">
        <v>21</v>
      </c>
    </row>
    <row r="281" spans="1:9">
      <c r="A281">
        <v>10288</v>
      </c>
      <c r="B281" t="s">
        <v>343</v>
      </c>
      <c r="C281" t="s">
        <v>62</v>
      </c>
      <c r="D281" t="str">
        <f t="shared" si="4"/>
        <v>Drake Smith</v>
      </c>
      <c r="E281">
        <v>20</v>
      </c>
      <c r="F281" t="s">
        <v>27</v>
      </c>
      <c r="G281" t="s">
        <v>27</v>
      </c>
      <c r="H281" s="3">
        <v>2649</v>
      </c>
      <c r="I281" t="s">
        <v>17</v>
      </c>
    </row>
    <row r="282" spans="1:9">
      <c r="A282">
        <v>10289</v>
      </c>
      <c r="B282" t="s">
        <v>344</v>
      </c>
      <c r="C282" t="s">
        <v>292</v>
      </c>
      <c r="D282" t="str">
        <f t="shared" si="4"/>
        <v>Vivian Long</v>
      </c>
      <c r="E282">
        <v>18</v>
      </c>
      <c r="F282" t="s">
        <v>27</v>
      </c>
      <c r="G282" t="s">
        <v>39</v>
      </c>
      <c r="H282" s="3">
        <v>105592</v>
      </c>
      <c r="I282" t="s">
        <v>21</v>
      </c>
    </row>
    <row r="283" spans="1:9">
      <c r="A283">
        <v>10290</v>
      </c>
      <c r="B283" t="s">
        <v>82</v>
      </c>
      <c r="C283" t="s">
        <v>345</v>
      </c>
      <c r="D283" t="str">
        <f t="shared" si="4"/>
        <v>Mia Lang</v>
      </c>
      <c r="E283">
        <v>34</v>
      </c>
      <c r="F283" t="s">
        <v>27</v>
      </c>
      <c r="G283" t="s">
        <v>27</v>
      </c>
      <c r="H283" s="3">
        <v>8186</v>
      </c>
      <c r="I283" t="s">
        <v>17</v>
      </c>
    </row>
    <row r="284" spans="1:9">
      <c r="A284">
        <v>10291</v>
      </c>
      <c r="B284" t="s">
        <v>91</v>
      </c>
      <c r="C284" t="s">
        <v>346</v>
      </c>
      <c r="D284" t="str">
        <f t="shared" si="4"/>
        <v>Thomas Petterson</v>
      </c>
      <c r="E284">
        <v>27</v>
      </c>
      <c r="F284" t="s">
        <v>27</v>
      </c>
      <c r="G284" t="s">
        <v>44</v>
      </c>
      <c r="H284" s="3">
        <v>32336</v>
      </c>
      <c r="I284" t="s">
        <v>21</v>
      </c>
    </row>
    <row r="285" spans="1:9">
      <c r="A285">
        <v>10292</v>
      </c>
      <c r="B285" t="s">
        <v>329</v>
      </c>
      <c r="C285" t="s">
        <v>347</v>
      </c>
      <c r="D285" t="str">
        <f t="shared" si="4"/>
        <v>Josh Griffin</v>
      </c>
      <c r="E285">
        <v>31</v>
      </c>
      <c r="F285" t="s">
        <v>15</v>
      </c>
      <c r="G285" t="s">
        <v>22</v>
      </c>
      <c r="H285" s="3">
        <v>72120</v>
      </c>
      <c r="I285" t="s">
        <v>21</v>
      </c>
    </row>
    <row r="286" spans="1:9">
      <c r="A286">
        <v>10293</v>
      </c>
      <c r="B286" t="s">
        <v>198</v>
      </c>
      <c r="C286" t="s">
        <v>339</v>
      </c>
      <c r="D286" t="str">
        <f t="shared" si="4"/>
        <v>Paisley Ross</v>
      </c>
      <c r="E286">
        <v>22</v>
      </c>
      <c r="F286" t="s">
        <v>27</v>
      </c>
      <c r="G286" t="s">
        <v>56</v>
      </c>
      <c r="H286" s="3">
        <v>119360</v>
      </c>
      <c r="I286" t="s">
        <v>21</v>
      </c>
    </row>
    <row r="287" spans="1:9">
      <c r="A287">
        <v>10294</v>
      </c>
      <c r="B287" t="s">
        <v>443</v>
      </c>
      <c r="C287" t="s">
        <v>213</v>
      </c>
      <c r="D287" t="str">
        <f t="shared" si="4"/>
        <v>Arthur Kelly</v>
      </c>
      <c r="E287">
        <v>26</v>
      </c>
      <c r="F287" t="s">
        <v>27</v>
      </c>
      <c r="G287" t="s">
        <v>22</v>
      </c>
      <c r="H287" s="3">
        <v>119875</v>
      </c>
      <c r="I287" t="s">
        <v>17</v>
      </c>
    </row>
    <row r="288" spans="1:9">
      <c r="A288">
        <v>10295</v>
      </c>
      <c r="B288" t="s">
        <v>151</v>
      </c>
      <c r="C288" t="s">
        <v>348</v>
      </c>
      <c r="D288" t="str">
        <f t="shared" si="4"/>
        <v>Andrew Price</v>
      </c>
      <c r="E288">
        <v>33</v>
      </c>
      <c r="F288" t="s">
        <v>15</v>
      </c>
      <c r="G288" t="s">
        <v>36</v>
      </c>
      <c r="H288" s="3">
        <v>90406</v>
      </c>
      <c r="I288" t="s">
        <v>17</v>
      </c>
    </row>
    <row r="289" spans="1:9">
      <c r="A289">
        <v>10296</v>
      </c>
      <c r="B289" t="s">
        <v>164</v>
      </c>
      <c r="C289" t="s">
        <v>349</v>
      </c>
      <c r="D289" t="str">
        <f t="shared" si="4"/>
        <v>Lily Sun</v>
      </c>
      <c r="E289">
        <v>23</v>
      </c>
      <c r="F289" t="s">
        <v>26</v>
      </c>
      <c r="G289" t="s">
        <v>41</v>
      </c>
      <c r="H289" s="3">
        <v>71157</v>
      </c>
      <c r="I289" t="s">
        <v>17</v>
      </c>
    </row>
    <row r="290" spans="1:9">
      <c r="A290">
        <v>10297</v>
      </c>
      <c r="B290" t="s">
        <v>171</v>
      </c>
      <c r="C290" t="s">
        <v>350</v>
      </c>
      <c r="D290" t="str">
        <f t="shared" si="4"/>
        <v>Aurora Rodriguez</v>
      </c>
      <c r="E290">
        <v>26</v>
      </c>
      <c r="F290" t="s">
        <v>26</v>
      </c>
      <c r="G290" t="s">
        <v>39</v>
      </c>
      <c r="H290" s="3">
        <v>21105</v>
      </c>
      <c r="I290" t="s">
        <v>17</v>
      </c>
    </row>
    <row r="291" spans="1:9">
      <c r="A291">
        <v>10298</v>
      </c>
      <c r="B291" t="s">
        <v>351</v>
      </c>
      <c r="C291" t="s">
        <v>85</v>
      </c>
      <c r="D291" t="str">
        <f t="shared" si="4"/>
        <v>Veronica Lopez</v>
      </c>
      <c r="E291">
        <v>32</v>
      </c>
      <c r="F291" t="s">
        <v>26</v>
      </c>
      <c r="G291" t="s">
        <v>27</v>
      </c>
      <c r="H291" s="3">
        <v>150251</v>
      </c>
      <c r="I291" t="s">
        <v>21</v>
      </c>
    </row>
    <row r="292" spans="1:9">
      <c r="A292">
        <v>10299</v>
      </c>
      <c r="B292" t="s">
        <v>352</v>
      </c>
      <c r="C292" t="s">
        <v>270</v>
      </c>
      <c r="D292" t="str">
        <f t="shared" si="4"/>
        <v>Nolan Howard</v>
      </c>
      <c r="E292">
        <v>27</v>
      </c>
      <c r="F292" t="s">
        <v>26</v>
      </c>
      <c r="G292" t="s">
        <v>54</v>
      </c>
      <c r="H292" s="3">
        <v>150119</v>
      </c>
      <c r="I292" t="s">
        <v>17</v>
      </c>
    </row>
    <row r="293" spans="1:9">
      <c r="A293">
        <v>10300</v>
      </c>
      <c r="B293" t="s">
        <v>353</v>
      </c>
      <c r="C293" t="s">
        <v>83</v>
      </c>
      <c r="D293" t="str">
        <f t="shared" si="4"/>
        <v>Ofelia Gonzalez</v>
      </c>
      <c r="E293">
        <v>29</v>
      </c>
      <c r="F293" t="s">
        <v>26</v>
      </c>
      <c r="G293" t="s">
        <v>36</v>
      </c>
      <c r="H293" s="3">
        <v>74418</v>
      </c>
      <c r="I293" t="s">
        <v>17</v>
      </c>
    </row>
    <row r="294" spans="1:9">
      <c r="A294">
        <v>10301</v>
      </c>
      <c r="B294" t="s">
        <v>189</v>
      </c>
      <c r="C294" t="s">
        <v>354</v>
      </c>
      <c r="D294" t="str">
        <f t="shared" si="4"/>
        <v>Sophie Bennet</v>
      </c>
      <c r="E294">
        <v>19</v>
      </c>
      <c r="F294" t="s">
        <v>26</v>
      </c>
      <c r="G294" t="s">
        <v>39</v>
      </c>
      <c r="H294" s="3">
        <v>104448</v>
      </c>
      <c r="I294" t="s">
        <v>17</v>
      </c>
    </row>
    <row r="295" spans="1:9">
      <c r="A295">
        <v>10302</v>
      </c>
      <c r="B295" t="s">
        <v>355</v>
      </c>
      <c r="C295" t="s">
        <v>249</v>
      </c>
      <c r="D295" t="str">
        <f t="shared" si="4"/>
        <v>Stephanie Sweeney</v>
      </c>
      <c r="E295">
        <v>19</v>
      </c>
      <c r="F295" t="s">
        <v>26</v>
      </c>
      <c r="G295" t="s">
        <v>36</v>
      </c>
      <c r="H295" s="3">
        <v>91941</v>
      </c>
      <c r="I295" t="s">
        <v>17</v>
      </c>
    </row>
    <row r="296" spans="1:9">
      <c r="A296">
        <v>10303</v>
      </c>
      <c r="B296" t="s">
        <v>207</v>
      </c>
      <c r="C296" t="s">
        <v>356</v>
      </c>
      <c r="D296" t="str">
        <f t="shared" si="4"/>
        <v>Cameron Jenkins</v>
      </c>
      <c r="E296">
        <v>26</v>
      </c>
      <c r="F296" t="s">
        <v>27</v>
      </c>
      <c r="G296" t="s">
        <v>36</v>
      </c>
      <c r="H296" s="3">
        <v>109619</v>
      </c>
      <c r="I296" t="s">
        <v>17</v>
      </c>
    </row>
    <row r="297" spans="1:9">
      <c r="A297">
        <v>10304</v>
      </c>
      <c r="B297" t="s">
        <v>207</v>
      </c>
      <c r="C297" t="s">
        <v>255</v>
      </c>
      <c r="D297" t="str">
        <f t="shared" si="4"/>
        <v>Cameron O'Conner</v>
      </c>
      <c r="E297">
        <v>20</v>
      </c>
      <c r="F297" t="s">
        <v>27</v>
      </c>
      <c r="G297" t="s">
        <v>39</v>
      </c>
      <c r="H297" s="3">
        <v>197859</v>
      </c>
      <c r="I297" t="s">
        <v>21</v>
      </c>
    </row>
    <row r="298" spans="1:9">
      <c r="A298">
        <v>10305</v>
      </c>
      <c r="B298" t="s">
        <v>128</v>
      </c>
      <c r="C298" t="s">
        <v>357</v>
      </c>
      <c r="D298" t="str">
        <f t="shared" si="4"/>
        <v>Penelope Wand</v>
      </c>
      <c r="E298">
        <v>27</v>
      </c>
      <c r="F298" t="s">
        <v>27</v>
      </c>
      <c r="G298" t="s">
        <v>30</v>
      </c>
      <c r="H298" s="3">
        <v>92248</v>
      </c>
      <c r="I298" t="s">
        <v>17</v>
      </c>
    </row>
    <row r="299" spans="1:9">
      <c r="A299">
        <v>10306</v>
      </c>
      <c r="B299" t="s">
        <v>185</v>
      </c>
      <c r="C299" t="s">
        <v>358</v>
      </c>
      <c r="D299" t="str">
        <f t="shared" si="4"/>
        <v>Adrian Dixon</v>
      </c>
      <c r="E299">
        <v>34</v>
      </c>
      <c r="F299" t="s">
        <v>27</v>
      </c>
      <c r="G299" t="s">
        <v>30</v>
      </c>
      <c r="H299" s="3">
        <v>41075</v>
      </c>
      <c r="I299" t="s">
        <v>21</v>
      </c>
    </row>
    <row r="300" spans="1:9">
      <c r="A300">
        <v>10307</v>
      </c>
      <c r="B300" t="s">
        <v>196</v>
      </c>
      <c r="C300" t="s">
        <v>71</v>
      </c>
      <c r="D300" t="str">
        <f t="shared" si="4"/>
        <v>Ellie Davis</v>
      </c>
      <c r="E300">
        <v>29</v>
      </c>
      <c r="F300" t="s">
        <v>27</v>
      </c>
      <c r="G300" t="s">
        <v>56</v>
      </c>
      <c r="H300" s="3">
        <v>56500</v>
      </c>
      <c r="I300" t="s">
        <v>21</v>
      </c>
    </row>
    <row r="301" spans="1:9">
      <c r="A301">
        <v>10308</v>
      </c>
      <c r="B301" t="s">
        <v>355</v>
      </c>
      <c r="C301" t="s">
        <v>359</v>
      </c>
      <c r="D301" t="str">
        <f t="shared" si="4"/>
        <v>Stephanie Lin</v>
      </c>
      <c r="E301">
        <v>33</v>
      </c>
      <c r="F301" t="s">
        <v>27</v>
      </c>
      <c r="G301" t="s">
        <v>44</v>
      </c>
      <c r="H301" s="3">
        <v>75340</v>
      </c>
      <c r="I301" t="s">
        <v>21</v>
      </c>
    </row>
    <row r="302" spans="1:9">
      <c r="A302">
        <v>10309</v>
      </c>
      <c r="B302" t="s">
        <v>261</v>
      </c>
      <c r="C302" t="s">
        <v>360</v>
      </c>
      <c r="D302" t="str">
        <f t="shared" si="4"/>
        <v>Hazel Osei</v>
      </c>
      <c r="E302">
        <v>28</v>
      </c>
      <c r="F302" t="s">
        <v>26</v>
      </c>
      <c r="G302" t="s">
        <v>44</v>
      </c>
      <c r="H302" s="3">
        <v>125489</v>
      </c>
      <c r="I302" t="s">
        <v>17</v>
      </c>
    </row>
    <row r="303" spans="1:9">
      <c r="A303">
        <v>10310</v>
      </c>
      <c r="B303" t="s">
        <v>361</v>
      </c>
      <c r="C303" t="s">
        <v>362</v>
      </c>
      <c r="D303" t="str">
        <f t="shared" si="4"/>
        <v>Alfredo Pinto</v>
      </c>
      <c r="E303">
        <v>23</v>
      </c>
      <c r="F303" t="s">
        <v>15</v>
      </c>
      <c r="G303" t="s">
        <v>44</v>
      </c>
      <c r="H303" s="3">
        <v>67810</v>
      </c>
      <c r="I303" t="s">
        <v>21</v>
      </c>
    </row>
    <row r="304" spans="1:9">
      <c r="A304">
        <v>10311</v>
      </c>
      <c r="B304" t="s">
        <v>142</v>
      </c>
      <c r="C304" t="s">
        <v>363</v>
      </c>
      <c r="D304" t="str">
        <f t="shared" si="4"/>
        <v>Leo Bailey</v>
      </c>
      <c r="E304">
        <v>30</v>
      </c>
      <c r="F304" t="s">
        <v>15</v>
      </c>
      <c r="G304" t="s">
        <v>36</v>
      </c>
      <c r="H304" s="3">
        <v>58231</v>
      </c>
      <c r="I304" t="s">
        <v>21</v>
      </c>
    </row>
    <row r="305" spans="1:9">
      <c r="A305">
        <v>10312</v>
      </c>
      <c r="B305" t="s">
        <v>364</v>
      </c>
      <c r="C305" t="s">
        <v>356</v>
      </c>
      <c r="D305" t="str">
        <f t="shared" si="4"/>
        <v>Rosa Jenkins</v>
      </c>
      <c r="E305">
        <v>21</v>
      </c>
      <c r="F305" t="s">
        <v>26</v>
      </c>
      <c r="G305" t="s">
        <v>22</v>
      </c>
      <c r="H305" s="3">
        <v>128407</v>
      </c>
      <c r="I305" t="s">
        <v>17</v>
      </c>
    </row>
    <row r="306" spans="1:9">
      <c r="A306">
        <v>10313</v>
      </c>
      <c r="B306" t="s">
        <v>236</v>
      </c>
      <c r="C306" t="s">
        <v>365</v>
      </c>
      <c r="D306" t="str">
        <f t="shared" si="4"/>
        <v>Juan Nicolas</v>
      </c>
      <c r="E306">
        <v>20</v>
      </c>
      <c r="F306" t="s">
        <v>15</v>
      </c>
      <c r="G306" t="s">
        <v>41</v>
      </c>
      <c r="H306" s="3">
        <v>161323</v>
      </c>
      <c r="I306" t="s">
        <v>17</v>
      </c>
    </row>
    <row r="307" spans="1:9">
      <c r="A307">
        <v>10314</v>
      </c>
      <c r="B307" t="s">
        <v>366</v>
      </c>
      <c r="C307" t="s">
        <v>367</v>
      </c>
      <c r="D307" t="str">
        <f t="shared" si="4"/>
        <v>Sonia Joaquin</v>
      </c>
      <c r="E307">
        <v>29</v>
      </c>
      <c r="F307" t="s">
        <v>27</v>
      </c>
      <c r="G307" t="s">
        <v>53</v>
      </c>
      <c r="H307" s="3">
        <v>44934</v>
      </c>
      <c r="I307" t="s">
        <v>17</v>
      </c>
    </row>
    <row r="308" spans="1:9">
      <c r="A308">
        <v>10315</v>
      </c>
      <c r="B308" t="s">
        <v>368</v>
      </c>
      <c r="C308" t="s">
        <v>62</v>
      </c>
      <c r="D308" t="str">
        <f t="shared" si="4"/>
        <v>Asher Smith</v>
      </c>
      <c r="E308">
        <v>26</v>
      </c>
      <c r="F308" t="s">
        <v>27</v>
      </c>
      <c r="G308" t="s">
        <v>44</v>
      </c>
      <c r="H308" s="3">
        <v>77202</v>
      </c>
      <c r="I308" t="s">
        <v>21</v>
      </c>
    </row>
    <row r="309" spans="1:9">
      <c r="A309">
        <v>10316</v>
      </c>
      <c r="B309" t="s">
        <v>297</v>
      </c>
      <c r="C309" t="s">
        <v>250</v>
      </c>
      <c r="D309" t="str">
        <f t="shared" si="4"/>
        <v>Sam Whelan</v>
      </c>
      <c r="E309">
        <v>26</v>
      </c>
      <c r="F309" t="s">
        <v>27</v>
      </c>
      <c r="G309" t="s">
        <v>56</v>
      </c>
      <c r="H309" s="3">
        <v>63952</v>
      </c>
      <c r="I309" t="s">
        <v>21</v>
      </c>
    </row>
    <row r="310" spans="1:9">
      <c r="A310">
        <v>10317</v>
      </c>
      <c r="B310" t="s">
        <v>369</v>
      </c>
      <c r="C310" t="s">
        <v>270</v>
      </c>
      <c r="D310" t="str">
        <f t="shared" si="4"/>
        <v>Gabriella Howard</v>
      </c>
      <c r="E310">
        <v>33</v>
      </c>
      <c r="F310" t="s">
        <v>26</v>
      </c>
      <c r="G310" t="s">
        <v>56</v>
      </c>
      <c r="H310" s="3">
        <v>195878</v>
      </c>
      <c r="I310" t="s">
        <v>17</v>
      </c>
    </row>
    <row r="311" spans="1:9">
      <c r="A311">
        <v>10318</v>
      </c>
      <c r="B311" t="s">
        <v>142</v>
      </c>
      <c r="C311" t="s">
        <v>363</v>
      </c>
      <c r="D311" t="str">
        <f t="shared" si="4"/>
        <v>Leo Bailey</v>
      </c>
      <c r="E311">
        <v>21</v>
      </c>
      <c r="F311" t="s">
        <v>27</v>
      </c>
      <c r="G311" t="s">
        <v>54</v>
      </c>
      <c r="H311" s="3">
        <v>1670</v>
      </c>
      <c r="I311" t="s">
        <v>21</v>
      </c>
    </row>
    <row r="312" spans="1:9">
      <c r="A312">
        <v>10319</v>
      </c>
      <c r="B312" t="s">
        <v>370</v>
      </c>
      <c r="C312" t="s">
        <v>230</v>
      </c>
      <c r="D312" t="str">
        <f t="shared" si="4"/>
        <v>Chrissy Clancy</v>
      </c>
      <c r="E312">
        <v>28</v>
      </c>
      <c r="F312" t="s">
        <v>26</v>
      </c>
      <c r="G312" t="s">
        <v>16</v>
      </c>
      <c r="H312" s="3">
        <v>82411</v>
      </c>
      <c r="I312" t="s">
        <v>21</v>
      </c>
    </row>
    <row r="313" spans="1:9">
      <c r="A313">
        <v>10320</v>
      </c>
      <c r="B313" t="s">
        <v>371</v>
      </c>
      <c r="C313" t="s">
        <v>296</v>
      </c>
      <c r="D313" t="str">
        <f t="shared" si="4"/>
        <v>Pual Fang</v>
      </c>
      <c r="E313">
        <v>34</v>
      </c>
      <c r="F313" t="s">
        <v>27</v>
      </c>
      <c r="G313" t="s">
        <v>36</v>
      </c>
      <c r="H313" s="3">
        <v>24672</v>
      </c>
      <c r="I313" t="s">
        <v>17</v>
      </c>
    </row>
    <row r="314" spans="1:9">
      <c r="A314">
        <v>10321</v>
      </c>
      <c r="B314" t="s">
        <v>369</v>
      </c>
      <c r="C314" t="s">
        <v>270</v>
      </c>
      <c r="D314" t="str">
        <f t="shared" si="4"/>
        <v>Gabriella Howard</v>
      </c>
      <c r="E314">
        <v>34</v>
      </c>
      <c r="F314" t="s">
        <v>26</v>
      </c>
      <c r="G314" t="s">
        <v>22</v>
      </c>
      <c r="H314" s="3">
        <v>51859</v>
      </c>
      <c r="I314" t="s">
        <v>17</v>
      </c>
    </row>
    <row r="315" spans="1:9">
      <c r="A315">
        <v>10323</v>
      </c>
      <c r="B315" t="s">
        <v>372</v>
      </c>
      <c r="C315" t="s">
        <v>152</v>
      </c>
      <c r="D315" t="str">
        <f t="shared" si="4"/>
        <v>Lincoln Collins</v>
      </c>
      <c r="E315">
        <v>29</v>
      </c>
      <c r="F315" t="s">
        <v>15</v>
      </c>
      <c r="G315" t="s">
        <v>54</v>
      </c>
      <c r="H315" s="3">
        <v>95695</v>
      </c>
      <c r="I315" t="s">
        <v>17</v>
      </c>
    </row>
    <row r="316" spans="1:9">
      <c r="A316">
        <v>10324</v>
      </c>
      <c r="B316" t="s">
        <v>373</v>
      </c>
      <c r="C316" t="s">
        <v>374</v>
      </c>
      <c r="D316" t="str">
        <f t="shared" si="4"/>
        <v>Sohpia Wang</v>
      </c>
      <c r="E316">
        <v>21</v>
      </c>
      <c r="F316" t="s">
        <v>26</v>
      </c>
      <c r="G316" t="s">
        <v>53</v>
      </c>
      <c r="H316" s="3">
        <v>58088</v>
      </c>
      <c r="I316" t="s">
        <v>21</v>
      </c>
    </row>
    <row r="317" spans="1:9">
      <c r="A317">
        <v>10325</v>
      </c>
      <c r="B317" t="s">
        <v>161</v>
      </c>
      <c r="C317" t="s">
        <v>85</v>
      </c>
      <c r="D317" t="str">
        <f t="shared" si="4"/>
        <v>Victoria Lopez</v>
      </c>
      <c r="E317">
        <v>25</v>
      </c>
      <c r="F317" t="s">
        <v>26</v>
      </c>
      <c r="G317" t="s">
        <v>22</v>
      </c>
      <c r="H317" s="3">
        <v>2646</v>
      </c>
      <c r="I317" t="s">
        <v>21</v>
      </c>
    </row>
    <row r="318" spans="1:9">
      <c r="A318">
        <v>10326</v>
      </c>
      <c r="B318" t="s">
        <v>316</v>
      </c>
      <c r="C318" t="s">
        <v>375</v>
      </c>
      <c r="D318" t="str">
        <f t="shared" si="4"/>
        <v>Chris O'Connel</v>
      </c>
      <c r="E318">
        <v>31</v>
      </c>
      <c r="F318" t="s">
        <v>15</v>
      </c>
      <c r="G318" t="s">
        <v>56</v>
      </c>
      <c r="H318" s="3">
        <v>56880</v>
      </c>
      <c r="I318" t="s">
        <v>17</v>
      </c>
    </row>
    <row r="319" spans="1:9">
      <c r="A319">
        <v>10327</v>
      </c>
      <c r="B319" t="s">
        <v>280</v>
      </c>
      <c r="C319" t="s">
        <v>376</v>
      </c>
      <c r="D319" t="str">
        <f t="shared" si="4"/>
        <v>Aaron Black</v>
      </c>
      <c r="E319">
        <v>30</v>
      </c>
      <c r="F319" t="s">
        <v>15</v>
      </c>
      <c r="G319" t="s">
        <v>56</v>
      </c>
      <c r="H319" s="3">
        <v>32675</v>
      </c>
      <c r="I319" t="s">
        <v>21</v>
      </c>
    </row>
    <row r="320" spans="1:9">
      <c r="A320">
        <v>10328</v>
      </c>
      <c r="B320" t="s">
        <v>131</v>
      </c>
      <c r="C320" t="s">
        <v>377</v>
      </c>
      <c r="D320" t="str">
        <f t="shared" si="4"/>
        <v>Riley Mahoney</v>
      </c>
      <c r="E320">
        <v>18</v>
      </c>
      <c r="F320" t="s">
        <v>26</v>
      </c>
      <c r="G320" t="s">
        <v>16</v>
      </c>
      <c r="H320" s="3">
        <v>169184</v>
      </c>
      <c r="I320" t="s">
        <v>17</v>
      </c>
    </row>
    <row r="321" spans="1:9">
      <c r="A321">
        <v>10329</v>
      </c>
      <c r="B321" t="s">
        <v>154</v>
      </c>
      <c r="C321" t="s">
        <v>100</v>
      </c>
      <c r="D321" t="str">
        <f t="shared" si="4"/>
        <v>Abigail White</v>
      </c>
      <c r="E321">
        <v>20</v>
      </c>
      <c r="F321" t="s">
        <v>26</v>
      </c>
      <c r="G321" t="s">
        <v>30</v>
      </c>
      <c r="H321" s="3">
        <v>14975</v>
      </c>
      <c r="I321" t="s">
        <v>21</v>
      </c>
    </row>
    <row r="322" spans="1:9">
      <c r="A322">
        <v>10330</v>
      </c>
      <c r="B322" t="s">
        <v>378</v>
      </c>
      <c r="C322" t="s">
        <v>79</v>
      </c>
      <c r="D322" t="str">
        <f t="shared" si="4"/>
        <v>Santiago Hernandez</v>
      </c>
      <c r="E322">
        <v>34</v>
      </c>
      <c r="F322" t="s">
        <v>15</v>
      </c>
      <c r="G322" t="s">
        <v>49</v>
      </c>
      <c r="H322" s="3">
        <v>73183</v>
      </c>
      <c r="I322" t="s">
        <v>17</v>
      </c>
    </row>
    <row r="323" spans="1:9">
      <c r="A323">
        <v>10331</v>
      </c>
      <c r="B323" t="s">
        <v>379</v>
      </c>
      <c r="C323" t="s">
        <v>61</v>
      </c>
      <c r="D323" t="str">
        <f t="shared" ref="D323:D386" si="5">CONCATENATE(B323, " ", C323)</f>
        <v>Adam Brown</v>
      </c>
      <c r="E323">
        <v>28</v>
      </c>
      <c r="F323" t="s">
        <v>27</v>
      </c>
      <c r="G323" t="s">
        <v>30</v>
      </c>
      <c r="H323" s="3">
        <v>115604</v>
      </c>
      <c r="I323" t="s">
        <v>17</v>
      </c>
    </row>
    <row r="324" spans="1:9">
      <c r="A324">
        <v>10332</v>
      </c>
      <c r="B324" t="s">
        <v>380</v>
      </c>
      <c r="C324" t="s">
        <v>150</v>
      </c>
      <c r="D324" t="str">
        <f t="shared" si="5"/>
        <v>Diego Sanchez</v>
      </c>
      <c r="E324">
        <v>25</v>
      </c>
      <c r="F324" t="s">
        <v>15</v>
      </c>
      <c r="G324" t="s">
        <v>49</v>
      </c>
      <c r="H324" s="3">
        <v>7348</v>
      </c>
      <c r="I324" t="s">
        <v>17</v>
      </c>
    </row>
    <row r="325" spans="1:9">
      <c r="A325">
        <v>10333</v>
      </c>
      <c r="B325" t="s">
        <v>381</v>
      </c>
      <c r="C325" t="s">
        <v>382</v>
      </c>
      <c r="D325" t="str">
        <f t="shared" si="5"/>
        <v>Adrianne Cole</v>
      </c>
      <c r="E325">
        <v>30</v>
      </c>
      <c r="F325" t="s">
        <v>26</v>
      </c>
      <c r="G325" t="s">
        <v>39</v>
      </c>
      <c r="H325" s="3">
        <v>122238</v>
      </c>
      <c r="I325" t="s">
        <v>17</v>
      </c>
    </row>
    <row r="326" spans="1:9">
      <c r="A326">
        <v>10334</v>
      </c>
      <c r="B326" t="s">
        <v>383</v>
      </c>
      <c r="C326" t="s">
        <v>61</v>
      </c>
      <c r="D326" t="str">
        <f t="shared" si="5"/>
        <v>Leonardo Brown</v>
      </c>
      <c r="E326">
        <v>24</v>
      </c>
      <c r="F326" t="s">
        <v>15</v>
      </c>
      <c r="G326" t="s">
        <v>53</v>
      </c>
      <c r="H326" s="3">
        <v>13750</v>
      </c>
      <c r="I326" t="s">
        <v>21</v>
      </c>
    </row>
    <row r="327" spans="1:9">
      <c r="A327">
        <v>10335</v>
      </c>
      <c r="B327" t="s">
        <v>384</v>
      </c>
      <c r="C327" t="s">
        <v>385</v>
      </c>
      <c r="D327" t="str">
        <f t="shared" si="5"/>
        <v>Alan Reed</v>
      </c>
      <c r="E327">
        <v>19</v>
      </c>
      <c r="F327" t="s">
        <v>15</v>
      </c>
      <c r="G327" t="s">
        <v>44</v>
      </c>
      <c r="H327" s="3">
        <v>130759</v>
      </c>
      <c r="I327" t="s">
        <v>21</v>
      </c>
    </row>
    <row r="328" spans="1:9">
      <c r="A328">
        <v>10336</v>
      </c>
      <c r="B328" t="s">
        <v>386</v>
      </c>
      <c r="C328" t="s">
        <v>105</v>
      </c>
      <c r="D328" t="str">
        <f t="shared" si="5"/>
        <v>Alice Clark</v>
      </c>
      <c r="E328">
        <v>19</v>
      </c>
      <c r="F328" t="s">
        <v>26</v>
      </c>
      <c r="G328" t="s">
        <v>44</v>
      </c>
      <c r="H328" s="3">
        <v>45614</v>
      </c>
      <c r="I328" t="s">
        <v>17</v>
      </c>
    </row>
    <row r="329" spans="1:9">
      <c r="A329">
        <v>10337</v>
      </c>
      <c r="B329" t="s">
        <v>151</v>
      </c>
      <c r="C329" t="s">
        <v>387</v>
      </c>
      <c r="D329" t="str">
        <f t="shared" si="5"/>
        <v>Andrew Edward</v>
      </c>
      <c r="E329">
        <v>29</v>
      </c>
      <c r="F329" t="s">
        <v>15</v>
      </c>
      <c r="G329" t="s">
        <v>30</v>
      </c>
      <c r="H329" s="3">
        <v>6178</v>
      </c>
      <c r="I329" t="s">
        <v>21</v>
      </c>
    </row>
    <row r="330" spans="1:9">
      <c r="A330">
        <v>10338</v>
      </c>
      <c r="B330" t="s">
        <v>388</v>
      </c>
      <c r="C330" t="s">
        <v>62</v>
      </c>
      <c r="D330" t="str">
        <f t="shared" si="5"/>
        <v>Angela Smith</v>
      </c>
      <c r="E330">
        <v>26</v>
      </c>
      <c r="F330" t="s">
        <v>26</v>
      </c>
      <c r="G330" t="s">
        <v>54</v>
      </c>
      <c r="H330" s="3">
        <v>161768</v>
      </c>
      <c r="I330" t="s">
        <v>17</v>
      </c>
    </row>
    <row r="331" spans="1:9">
      <c r="A331">
        <v>10339</v>
      </c>
      <c r="B331" t="s">
        <v>849</v>
      </c>
      <c r="C331" t="s">
        <v>83</v>
      </c>
      <c r="D331" t="str">
        <f t="shared" si="5"/>
        <v>Antonio Gonzalez</v>
      </c>
      <c r="E331">
        <v>22</v>
      </c>
      <c r="F331" t="s">
        <v>15</v>
      </c>
      <c r="G331" t="s">
        <v>44</v>
      </c>
      <c r="H331" s="3">
        <v>149228</v>
      </c>
      <c r="I331" t="s">
        <v>21</v>
      </c>
    </row>
    <row r="332" spans="1:9">
      <c r="A332">
        <v>10340</v>
      </c>
      <c r="B332" t="s">
        <v>236</v>
      </c>
      <c r="C332" t="s">
        <v>81</v>
      </c>
      <c r="D332" t="str">
        <f t="shared" si="5"/>
        <v>Juan Lee</v>
      </c>
      <c r="E332">
        <v>30</v>
      </c>
      <c r="F332" t="s">
        <v>15</v>
      </c>
      <c r="G332" t="s">
        <v>27</v>
      </c>
      <c r="H332" s="3">
        <v>25535</v>
      </c>
      <c r="I332" t="s">
        <v>17</v>
      </c>
    </row>
    <row r="333" spans="1:9">
      <c r="A333">
        <v>10341</v>
      </c>
      <c r="B333" t="s">
        <v>343</v>
      </c>
      <c r="C333" t="s">
        <v>263</v>
      </c>
      <c r="D333" t="str">
        <f t="shared" si="5"/>
        <v>Drake Cooper</v>
      </c>
      <c r="E333">
        <v>23</v>
      </c>
      <c r="F333" t="s">
        <v>15</v>
      </c>
      <c r="G333" t="s">
        <v>39</v>
      </c>
      <c r="H333" s="3">
        <v>48849</v>
      </c>
      <c r="I333" t="s">
        <v>17</v>
      </c>
    </row>
    <row r="334" spans="1:9">
      <c r="A334">
        <v>10342</v>
      </c>
      <c r="B334" t="s">
        <v>389</v>
      </c>
      <c r="C334" t="s">
        <v>390</v>
      </c>
      <c r="D334" t="str">
        <f t="shared" si="5"/>
        <v>Brandi  Braxx</v>
      </c>
      <c r="E334">
        <v>26</v>
      </c>
      <c r="F334" t="s">
        <v>26</v>
      </c>
      <c r="G334" t="s">
        <v>41</v>
      </c>
      <c r="H334" s="3">
        <v>112892</v>
      </c>
      <c r="I334" t="s">
        <v>17</v>
      </c>
    </row>
    <row r="335" spans="1:9">
      <c r="A335">
        <v>10343</v>
      </c>
      <c r="B335" t="s">
        <v>391</v>
      </c>
      <c r="C335" t="s">
        <v>263</v>
      </c>
      <c r="D335" t="str">
        <f t="shared" si="5"/>
        <v>Brian Cooper</v>
      </c>
      <c r="E335">
        <v>19</v>
      </c>
      <c r="F335" t="s">
        <v>15</v>
      </c>
      <c r="G335" t="s">
        <v>30</v>
      </c>
      <c r="H335" s="3">
        <v>86714</v>
      </c>
      <c r="I335" t="s">
        <v>17</v>
      </c>
    </row>
    <row r="336" spans="1:9">
      <c r="A336">
        <v>10344</v>
      </c>
      <c r="B336" t="s">
        <v>392</v>
      </c>
      <c r="C336" t="s">
        <v>331</v>
      </c>
      <c r="D336" t="str">
        <f t="shared" si="5"/>
        <v>Bruce Foster</v>
      </c>
      <c r="E336">
        <v>33</v>
      </c>
      <c r="F336" t="s">
        <v>15</v>
      </c>
      <c r="G336" t="s">
        <v>36</v>
      </c>
      <c r="H336" s="3">
        <v>157468</v>
      </c>
      <c r="I336" t="s">
        <v>21</v>
      </c>
    </row>
    <row r="337" spans="1:9">
      <c r="A337">
        <v>10345</v>
      </c>
      <c r="B337" t="s">
        <v>393</v>
      </c>
      <c r="C337" t="s">
        <v>201</v>
      </c>
      <c r="D337" t="str">
        <f t="shared" si="5"/>
        <v>Caroline Bell</v>
      </c>
      <c r="E337">
        <v>21</v>
      </c>
      <c r="F337" t="s">
        <v>26</v>
      </c>
      <c r="G337" t="s">
        <v>39</v>
      </c>
      <c r="H337" s="3">
        <v>121227</v>
      </c>
      <c r="I337" t="s">
        <v>21</v>
      </c>
    </row>
    <row r="338" spans="1:9">
      <c r="A338">
        <v>10346</v>
      </c>
      <c r="B338" t="s">
        <v>138</v>
      </c>
      <c r="C338" t="s">
        <v>139</v>
      </c>
      <c r="D338" t="str">
        <f t="shared" si="5"/>
        <v>Caleb Turner</v>
      </c>
      <c r="E338">
        <v>31</v>
      </c>
      <c r="F338" t="s">
        <v>15</v>
      </c>
      <c r="G338" t="s">
        <v>41</v>
      </c>
      <c r="H338" s="3">
        <v>100391</v>
      </c>
      <c r="I338" t="s">
        <v>21</v>
      </c>
    </row>
    <row r="339" spans="1:9">
      <c r="A339">
        <v>10347</v>
      </c>
      <c r="B339" t="s">
        <v>394</v>
      </c>
      <c r="C339" t="s">
        <v>395</v>
      </c>
      <c r="D339" t="str">
        <f t="shared" si="5"/>
        <v>Charlene Hughes</v>
      </c>
      <c r="E339">
        <v>20</v>
      </c>
      <c r="F339" t="s">
        <v>26</v>
      </c>
      <c r="G339" t="s">
        <v>56</v>
      </c>
      <c r="H339" s="3">
        <v>191051</v>
      </c>
      <c r="I339" t="s">
        <v>21</v>
      </c>
    </row>
    <row r="340" spans="1:9">
      <c r="A340">
        <v>10348</v>
      </c>
      <c r="B340" t="s">
        <v>191</v>
      </c>
      <c r="C340" t="s">
        <v>396</v>
      </c>
      <c r="D340" t="str">
        <f t="shared" si="5"/>
        <v>Steven Nin</v>
      </c>
      <c r="E340">
        <v>28</v>
      </c>
      <c r="F340" t="s">
        <v>15</v>
      </c>
      <c r="G340" t="s">
        <v>49</v>
      </c>
      <c r="H340" s="3">
        <v>133068</v>
      </c>
      <c r="I340" t="s">
        <v>17</v>
      </c>
    </row>
    <row r="341" spans="1:9">
      <c r="A341">
        <v>10349</v>
      </c>
      <c r="B341" t="s">
        <v>207</v>
      </c>
      <c r="C341" t="s">
        <v>136</v>
      </c>
      <c r="D341" t="str">
        <f t="shared" si="5"/>
        <v>Cameron Perez</v>
      </c>
      <c r="E341">
        <v>33</v>
      </c>
      <c r="F341" t="s">
        <v>15</v>
      </c>
      <c r="G341" t="s">
        <v>44</v>
      </c>
      <c r="H341" s="3">
        <v>104436</v>
      </c>
      <c r="I341" t="s">
        <v>21</v>
      </c>
    </row>
    <row r="342" spans="1:9">
      <c r="A342">
        <v>10350</v>
      </c>
      <c r="B342" t="s">
        <v>397</v>
      </c>
      <c r="C342" t="s">
        <v>331</v>
      </c>
      <c r="D342" t="str">
        <f t="shared" si="5"/>
        <v>Cheryln Foster</v>
      </c>
      <c r="E342">
        <v>31</v>
      </c>
      <c r="F342" t="s">
        <v>27</v>
      </c>
      <c r="G342" t="s">
        <v>27</v>
      </c>
      <c r="H342" s="3">
        <v>147599</v>
      </c>
      <c r="I342" t="s">
        <v>17</v>
      </c>
    </row>
    <row r="343" spans="1:9">
      <c r="A343">
        <v>10351</v>
      </c>
      <c r="B343" t="s">
        <v>316</v>
      </c>
      <c r="C343" t="s">
        <v>62</v>
      </c>
      <c r="D343" t="str">
        <f t="shared" si="5"/>
        <v>Chris Smith</v>
      </c>
      <c r="E343">
        <v>34</v>
      </c>
      <c r="F343" t="s">
        <v>15</v>
      </c>
      <c r="G343" t="s">
        <v>49</v>
      </c>
      <c r="H343" s="3">
        <v>88078</v>
      </c>
      <c r="I343" t="s">
        <v>17</v>
      </c>
    </row>
    <row r="344" spans="1:9">
      <c r="A344">
        <v>10352</v>
      </c>
      <c r="B344" t="s">
        <v>398</v>
      </c>
      <c r="C344" t="s">
        <v>298</v>
      </c>
      <c r="D344" t="str">
        <f t="shared" si="5"/>
        <v>Cindy Bryant</v>
      </c>
      <c r="E344">
        <v>18</v>
      </c>
      <c r="F344" t="s">
        <v>26</v>
      </c>
      <c r="G344" t="s">
        <v>16</v>
      </c>
      <c r="H344" s="3">
        <v>125141</v>
      </c>
      <c r="I344" t="s">
        <v>21</v>
      </c>
    </row>
    <row r="345" spans="1:9">
      <c r="A345">
        <v>10353</v>
      </c>
      <c r="B345" t="s">
        <v>399</v>
      </c>
      <c r="C345" t="s">
        <v>146</v>
      </c>
      <c r="D345" t="str">
        <f t="shared" si="5"/>
        <v>Christina Rivera</v>
      </c>
      <c r="E345">
        <v>27</v>
      </c>
      <c r="F345" t="s">
        <v>15</v>
      </c>
      <c r="G345" t="s">
        <v>44</v>
      </c>
      <c r="H345" s="3">
        <v>151578</v>
      </c>
      <c r="I345" t="s">
        <v>17</v>
      </c>
    </row>
    <row r="346" spans="1:9">
      <c r="A346">
        <v>10354</v>
      </c>
      <c r="B346" t="s">
        <v>400</v>
      </c>
      <c r="C346" t="s">
        <v>85</v>
      </c>
      <c r="D346" t="str">
        <f t="shared" si="5"/>
        <v>Madia Lopez</v>
      </c>
      <c r="E346">
        <v>28</v>
      </c>
      <c r="F346" t="s">
        <v>26</v>
      </c>
      <c r="G346" t="s">
        <v>54</v>
      </c>
      <c r="H346" s="3">
        <v>92704</v>
      </c>
      <c r="I346" t="s">
        <v>21</v>
      </c>
    </row>
    <row r="347" spans="1:9">
      <c r="A347">
        <v>10355</v>
      </c>
      <c r="B347" t="s">
        <v>72</v>
      </c>
      <c r="C347" t="s">
        <v>272</v>
      </c>
      <c r="D347" t="str">
        <f t="shared" si="5"/>
        <v>Christopher Peterson</v>
      </c>
      <c r="E347">
        <v>26</v>
      </c>
      <c r="F347" t="s">
        <v>15</v>
      </c>
      <c r="G347" t="s">
        <v>27</v>
      </c>
      <c r="H347" s="3">
        <v>34093</v>
      </c>
      <c r="I347" t="s">
        <v>17</v>
      </c>
    </row>
    <row r="348" spans="1:9">
      <c r="A348">
        <v>10356</v>
      </c>
      <c r="B348" t="s">
        <v>278</v>
      </c>
      <c r="C348" t="s">
        <v>64</v>
      </c>
      <c r="D348" t="str">
        <f t="shared" si="5"/>
        <v>Claire Johnson</v>
      </c>
      <c r="E348">
        <v>32</v>
      </c>
      <c r="F348" t="s">
        <v>27</v>
      </c>
      <c r="G348" t="s">
        <v>39</v>
      </c>
      <c r="H348" s="3">
        <v>31591</v>
      </c>
      <c r="I348" t="s">
        <v>21</v>
      </c>
    </row>
    <row r="349" spans="1:9">
      <c r="A349">
        <v>10357</v>
      </c>
      <c r="B349" t="s">
        <v>68</v>
      </c>
      <c r="C349" t="s">
        <v>401</v>
      </c>
      <c r="D349" t="str">
        <f t="shared" si="5"/>
        <v>Daniel Simmons</v>
      </c>
      <c r="E349">
        <v>22</v>
      </c>
      <c r="F349" t="s">
        <v>15</v>
      </c>
      <c r="G349" t="s">
        <v>56</v>
      </c>
      <c r="H349" s="3">
        <v>99009</v>
      </c>
      <c r="I349" t="s">
        <v>21</v>
      </c>
    </row>
    <row r="350" spans="1:9">
      <c r="A350">
        <v>10358</v>
      </c>
      <c r="B350" t="s">
        <v>398</v>
      </c>
      <c r="C350" t="s">
        <v>402</v>
      </c>
      <c r="D350" t="str">
        <f t="shared" si="5"/>
        <v>Cindy Myers</v>
      </c>
      <c r="E350">
        <v>22</v>
      </c>
      <c r="F350" t="s">
        <v>26</v>
      </c>
      <c r="G350" t="s">
        <v>39</v>
      </c>
      <c r="H350" s="3">
        <v>148520</v>
      </c>
      <c r="I350" t="s">
        <v>21</v>
      </c>
    </row>
    <row r="351" spans="1:9">
      <c r="A351">
        <v>10359</v>
      </c>
      <c r="B351" t="s">
        <v>403</v>
      </c>
      <c r="C351" t="s">
        <v>347</v>
      </c>
      <c r="D351" t="str">
        <f t="shared" si="5"/>
        <v>Donald Griffin</v>
      </c>
      <c r="E351">
        <v>25</v>
      </c>
      <c r="F351" t="s">
        <v>15</v>
      </c>
      <c r="G351" t="s">
        <v>16</v>
      </c>
      <c r="H351" s="3">
        <v>74807</v>
      </c>
      <c r="I351" t="s">
        <v>17</v>
      </c>
    </row>
    <row r="352" spans="1:9">
      <c r="A352">
        <v>10360</v>
      </c>
      <c r="B352" t="s">
        <v>404</v>
      </c>
      <c r="C352" t="s">
        <v>405</v>
      </c>
      <c r="D352" t="str">
        <f t="shared" si="5"/>
        <v>Diana Prince</v>
      </c>
      <c r="E352">
        <v>32</v>
      </c>
      <c r="F352" t="s">
        <v>26</v>
      </c>
      <c r="G352" t="s">
        <v>27</v>
      </c>
      <c r="H352" s="3">
        <v>192077</v>
      </c>
      <c r="I352" t="s">
        <v>21</v>
      </c>
    </row>
    <row r="353" spans="1:9">
      <c r="A353">
        <v>10361</v>
      </c>
      <c r="B353" t="s">
        <v>135</v>
      </c>
      <c r="C353" t="s">
        <v>146</v>
      </c>
      <c r="D353" t="str">
        <f t="shared" si="5"/>
        <v>Dylan Rivera</v>
      </c>
      <c r="E353">
        <v>25</v>
      </c>
      <c r="F353" t="s">
        <v>15</v>
      </c>
      <c r="G353" t="s">
        <v>41</v>
      </c>
      <c r="H353" s="3">
        <v>25685</v>
      </c>
      <c r="I353" t="s">
        <v>17</v>
      </c>
    </row>
    <row r="354" spans="1:9">
      <c r="A354">
        <v>10362</v>
      </c>
      <c r="B354" t="s">
        <v>74</v>
      </c>
      <c r="C354" t="s">
        <v>406</v>
      </c>
      <c r="D354" t="str">
        <f t="shared" si="5"/>
        <v>Isabella Yadira</v>
      </c>
      <c r="E354">
        <v>20</v>
      </c>
      <c r="F354" t="s">
        <v>27</v>
      </c>
      <c r="G354" t="s">
        <v>49</v>
      </c>
      <c r="H354" s="3">
        <v>140156</v>
      </c>
      <c r="I354" t="s">
        <v>17</v>
      </c>
    </row>
    <row r="355" spans="1:9">
      <c r="A355">
        <v>10363</v>
      </c>
      <c r="B355" t="s">
        <v>407</v>
      </c>
      <c r="C355" t="s">
        <v>408</v>
      </c>
      <c r="D355" t="str">
        <f t="shared" si="5"/>
        <v>Camila Zulema</v>
      </c>
      <c r="E355">
        <v>25</v>
      </c>
      <c r="F355" t="s">
        <v>26</v>
      </c>
      <c r="G355" t="s">
        <v>44</v>
      </c>
      <c r="H355" s="3">
        <v>199727</v>
      </c>
      <c r="I355" t="s">
        <v>21</v>
      </c>
    </row>
    <row r="356" spans="1:9">
      <c r="A356">
        <v>10364</v>
      </c>
      <c r="B356" t="s">
        <v>833</v>
      </c>
      <c r="C356" t="s">
        <v>351</v>
      </c>
      <c r="D356" t="str">
        <f t="shared" si="5"/>
        <v>Valerie Veronica</v>
      </c>
      <c r="E356">
        <v>25</v>
      </c>
      <c r="F356" t="s">
        <v>27</v>
      </c>
      <c r="G356" t="s">
        <v>54</v>
      </c>
      <c r="H356" s="3">
        <v>54527</v>
      </c>
      <c r="I356" t="s">
        <v>17</v>
      </c>
    </row>
    <row r="357" spans="1:9">
      <c r="A357">
        <v>10365</v>
      </c>
      <c r="B357" t="s">
        <v>340</v>
      </c>
      <c r="C357" t="s">
        <v>409</v>
      </c>
      <c r="D357" t="str">
        <f t="shared" si="5"/>
        <v>Marianna Ruiz</v>
      </c>
      <c r="E357">
        <v>23</v>
      </c>
      <c r="F357" t="s">
        <v>27</v>
      </c>
      <c r="G357" t="s">
        <v>49</v>
      </c>
      <c r="H357" s="3">
        <v>9981</v>
      </c>
      <c r="I357" t="s">
        <v>21</v>
      </c>
    </row>
    <row r="358" spans="1:9">
      <c r="A358">
        <v>10366</v>
      </c>
      <c r="B358" t="s">
        <v>410</v>
      </c>
      <c r="C358" t="s">
        <v>307</v>
      </c>
      <c r="D358" t="str">
        <f t="shared" si="5"/>
        <v>Ximena Lynch</v>
      </c>
      <c r="E358">
        <v>32</v>
      </c>
      <c r="F358" t="s">
        <v>27</v>
      </c>
      <c r="G358" t="s">
        <v>39</v>
      </c>
      <c r="H358" s="3">
        <v>22308</v>
      </c>
      <c r="I358" t="s">
        <v>21</v>
      </c>
    </row>
    <row r="359" spans="1:9">
      <c r="A359">
        <v>10367</v>
      </c>
      <c r="B359" t="s">
        <v>161</v>
      </c>
      <c r="C359" t="s">
        <v>411</v>
      </c>
      <c r="D359" t="str">
        <f t="shared" si="5"/>
        <v>Victoria Casey</v>
      </c>
      <c r="E359">
        <v>18</v>
      </c>
      <c r="F359" t="s">
        <v>27</v>
      </c>
      <c r="G359" t="s">
        <v>41</v>
      </c>
      <c r="H359" s="3">
        <v>72868</v>
      </c>
      <c r="I359" t="s">
        <v>17</v>
      </c>
    </row>
    <row r="360" spans="1:9">
      <c r="A360">
        <v>10368</v>
      </c>
      <c r="B360" t="s">
        <v>98</v>
      </c>
      <c r="C360" t="s">
        <v>412</v>
      </c>
      <c r="D360" t="str">
        <f t="shared" si="5"/>
        <v>Evelyn Quinn</v>
      </c>
      <c r="E360">
        <v>18</v>
      </c>
      <c r="F360" t="s">
        <v>26</v>
      </c>
      <c r="G360" t="s">
        <v>53</v>
      </c>
      <c r="H360" s="3">
        <v>168761</v>
      </c>
      <c r="I360" t="s">
        <v>17</v>
      </c>
    </row>
    <row r="361" spans="1:9">
      <c r="A361">
        <v>10369</v>
      </c>
      <c r="B361" t="s">
        <v>294</v>
      </c>
      <c r="C361" t="s">
        <v>413</v>
      </c>
      <c r="D361" t="str">
        <f t="shared" si="5"/>
        <v>Nathan Fuller</v>
      </c>
      <c r="E361">
        <v>23</v>
      </c>
      <c r="F361" t="s">
        <v>15</v>
      </c>
      <c r="G361" t="s">
        <v>27</v>
      </c>
      <c r="H361" s="3">
        <v>196293</v>
      </c>
      <c r="I361" t="s">
        <v>17</v>
      </c>
    </row>
    <row r="362" spans="1:9">
      <c r="A362">
        <v>10370</v>
      </c>
      <c r="B362" t="s">
        <v>391</v>
      </c>
      <c r="C362" t="s">
        <v>61</v>
      </c>
      <c r="D362" t="str">
        <f t="shared" si="5"/>
        <v>Brian Brown</v>
      </c>
      <c r="E362">
        <v>26</v>
      </c>
      <c r="F362" t="s">
        <v>15</v>
      </c>
      <c r="G362" t="s">
        <v>22</v>
      </c>
      <c r="H362" s="3">
        <v>66213</v>
      </c>
      <c r="I362" t="s">
        <v>17</v>
      </c>
    </row>
    <row r="363" spans="1:9">
      <c r="A363">
        <v>10371</v>
      </c>
      <c r="B363" t="s">
        <v>414</v>
      </c>
      <c r="C363" t="s">
        <v>193</v>
      </c>
      <c r="D363" t="str">
        <f t="shared" si="5"/>
        <v>Joel Lewis</v>
      </c>
      <c r="E363">
        <v>31</v>
      </c>
      <c r="F363" t="s">
        <v>15</v>
      </c>
      <c r="G363" t="s">
        <v>36</v>
      </c>
      <c r="H363" s="3">
        <v>191526</v>
      </c>
      <c r="I363" t="s">
        <v>17</v>
      </c>
    </row>
    <row r="364" spans="1:9">
      <c r="A364">
        <v>10372</v>
      </c>
      <c r="B364" t="s">
        <v>415</v>
      </c>
      <c r="C364" t="s">
        <v>416</v>
      </c>
      <c r="D364" t="str">
        <f t="shared" si="5"/>
        <v>Darren Lara</v>
      </c>
      <c r="E364">
        <v>33</v>
      </c>
      <c r="F364" t="s">
        <v>15</v>
      </c>
      <c r="G364" t="s">
        <v>41</v>
      </c>
      <c r="H364" s="3">
        <v>125890</v>
      </c>
      <c r="I364" t="s">
        <v>21</v>
      </c>
    </row>
    <row r="365" spans="1:9">
      <c r="A365">
        <v>10373</v>
      </c>
      <c r="B365" t="s">
        <v>355</v>
      </c>
      <c r="C365" t="s">
        <v>224</v>
      </c>
      <c r="D365" t="str">
        <f t="shared" si="5"/>
        <v>Stephanie Nguyen</v>
      </c>
      <c r="E365">
        <v>18</v>
      </c>
      <c r="F365" t="s">
        <v>26</v>
      </c>
      <c r="G365" t="s">
        <v>54</v>
      </c>
      <c r="H365" s="3">
        <v>375</v>
      </c>
      <c r="I365" t="s">
        <v>17</v>
      </c>
    </row>
    <row r="366" spans="1:9">
      <c r="A366">
        <v>10374</v>
      </c>
      <c r="B366" t="s">
        <v>72</v>
      </c>
      <c r="C366" t="s">
        <v>417</v>
      </c>
      <c r="D366" t="str">
        <f t="shared" si="5"/>
        <v>Christopher Park</v>
      </c>
      <c r="E366">
        <v>33</v>
      </c>
      <c r="F366" t="s">
        <v>15</v>
      </c>
      <c r="G366" t="s">
        <v>41</v>
      </c>
      <c r="H366" s="3">
        <v>166448</v>
      </c>
      <c r="I366" t="s">
        <v>21</v>
      </c>
    </row>
    <row r="367" spans="1:9">
      <c r="A367">
        <v>10375</v>
      </c>
      <c r="B367" t="s">
        <v>68</v>
      </c>
      <c r="C367" t="s">
        <v>418</v>
      </c>
      <c r="D367" t="str">
        <f t="shared" si="5"/>
        <v>Daniel Cox</v>
      </c>
      <c r="E367">
        <v>19</v>
      </c>
      <c r="F367" t="s">
        <v>15</v>
      </c>
      <c r="G367" t="s">
        <v>44</v>
      </c>
      <c r="H367" s="3">
        <v>91380</v>
      </c>
      <c r="I367" t="s">
        <v>21</v>
      </c>
    </row>
    <row r="368" spans="1:9">
      <c r="A368">
        <v>10376</v>
      </c>
      <c r="B368" t="s">
        <v>419</v>
      </c>
      <c r="C368" t="s">
        <v>420</v>
      </c>
      <c r="D368" t="str">
        <f t="shared" si="5"/>
        <v>Sherri Gomez</v>
      </c>
      <c r="E368">
        <v>30</v>
      </c>
      <c r="F368" t="s">
        <v>26</v>
      </c>
      <c r="G368" t="s">
        <v>30</v>
      </c>
      <c r="H368" s="3">
        <v>184729</v>
      </c>
      <c r="I368" t="s">
        <v>17</v>
      </c>
    </row>
    <row r="369" spans="1:9">
      <c r="A369">
        <v>10377</v>
      </c>
      <c r="B369" t="s">
        <v>421</v>
      </c>
      <c r="C369" t="s">
        <v>71</v>
      </c>
      <c r="D369" t="str">
        <f t="shared" si="5"/>
        <v>Amanda Davis</v>
      </c>
      <c r="E369">
        <v>22</v>
      </c>
      <c r="F369" t="s">
        <v>26</v>
      </c>
      <c r="G369" t="s">
        <v>39</v>
      </c>
      <c r="H369" s="3">
        <v>198559</v>
      </c>
      <c r="I369" t="s">
        <v>21</v>
      </c>
    </row>
    <row r="370" spans="1:9">
      <c r="A370">
        <v>10378</v>
      </c>
      <c r="B370" t="s">
        <v>135</v>
      </c>
      <c r="C370" t="s">
        <v>422</v>
      </c>
      <c r="D370" t="str">
        <f t="shared" si="5"/>
        <v>Dylan Hamilton</v>
      </c>
      <c r="E370">
        <v>21</v>
      </c>
      <c r="F370" t="s">
        <v>27</v>
      </c>
      <c r="G370" t="s">
        <v>16</v>
      </c>
      <c r="H370" s="3">
        <v>61616</v>
      </c>
      <c r="I370" t="s">
        <v>21</v>
      </c>
    </row>
    <row r="371" spans="1:9">
      <c r="A371">
        <v>10379</v>
      </c>
      <c r="B371" t="s">
        <v>423</v>
      </c>
      <c r="C371" t="s">
        <v>424</v>
      </c>
      <c r="D371" t="str">
        <f t="shared" si="5"/>
        <v>Victor Willis</v>
      </c>
      <c r="E371">
        <v>29</v>
      </c>
      <c r="F371" t="s">
        <v>15</v>
      </c>
      <c r="G371" t="s">
        <v>30</v>
      </c>
      <c r="H371" s="3">
        <v>27933</v>
      </c>
      <c r="I371" t="s">
        <v>17</v>
      </c>
    </row>
    <row r="372" spans="1:9">
      <c r="A372">
        <v>10380</v>
      </c>
      <c r="B372" t="s">
        <v>425</v>
      </c>
      <c r="C372" t="s">
        <v>426</v>
      </c>
      <c r="D372" t="str">
        <f t="shared" si="5"/>
        <v>Randy Delgado</v>
      </c>
      <c r="E372">
        <v>28</v>
      </c>
      <c r="F372" t="s">
        <v>27</v>
      </c>
      <c r="G372" t="s">
        <v>22</v>
      </c>
      <c r="H372" s="3">
        <v>39170</v>
      </c>
      <c r="I372" t="s">
        <v>21</v>
      </c>
    </row>
    <row r="373" spans="1:9">
      <c r="A373">
        <v>10381</v>
      </c>
      <c r="B373" t="s">
        <v>169</v>
      </c>
      <c r="C373" t="s">
        <v>91</v>
      </c>
      <c r="D373" t="str">
        <f t="shared" si="5"/>
        <v>David Thomas</v>
      </c>
      <c r="E373">
        <v>27</v>
      </c>
      <c r="F373" t="s">
        <v>15</v>
      </c>
      <c r="G373" t="s">
        <v>53</v>
      </c>
      <c r="H373" s="3">
        <v>116498</v>
      </c>
      <c r="I373" t="s">
        <v>17</v>
      </c>
    </row>
    <row r="374" spans="1:9">
      <c r="A374">
        <v>10382</v>
      </c>
      <c r="B374" t="s">
        <v>427</v>
      </c>
      <c r="C374" t="s">
        <v>73</v>
      </c>
      <c r="D374" t="str">
        <f t="shared" si="5"/>
        <v>Ronald Garcia</v>
      </c>
      <c r="E374">
        <v>25</v>
      </c>
      <c r="F374" t="s">
        <v>15</v>
      </c>
      <c r="G374" t="s">
        <v>53</v>
      </c>
      <c r="H374" s="3">
        <v>118642</v>
      </c>
      <c r="I374" t="s">
        <v>21</v>
      </c>
    </row>
    <row r="375" spans="1:9">
      <c r="A375">
        <v>10383</v>
      </c>
      <c r="B375" t="s">
        <v>191</v>
      </c>
      <c r="C375" t="s">
        <v>83</v>
      </c>
      <c r="D375" t="str">
        <f t="shared" si="5"/>
        <v>Steven Gonzalez</v>
      </c>
      <c r="E375">
        <v>28</v>
      </c>
      <c r="F375" t="s">
        <v>15</v>
      </c>
      <c r="G375" t="s">
        <v>16</v>
      </c>
      <c r="H375" s="3">
        <v>126228</v>
      </c>
      <c r="I375" t="s">
        <v>21</v>
      </c>
    </row>
    <row r="376" spans="1:9">
      <c r="A376">
        <v>10384</v>
      </c>
      <c r="B376" t="s">
        <v>428</v>
      </c>
      <c r="C376" t="s">
        <v>429</v>
      </c>
      <c r="D376" t="str">
        <f t="shared" si="5"/>
        <v>Marcia Moreno</v>
      </c>
      <c r="E376">
        <v>31</v>
      </c>
      <c r="F376" t="s">
        <v>27</v>
      </c>
      <c r="G376" t="s">
        <v>27</v>
      </c>
      <c r="H376" s="3">
        <v>40025</v>
      </c>
      <c r="I376" t="s">
        <v>21</v>
      </c>
    </row>
    <row r="377" spans="1:9">
      <c r="A377">
        <v>10385</v>
      </c>
      <c r="B377" t="s">
        <v>430</v>
      </c>
      <c r="C377" t="s">
        <v>431</v>
      </c>
      <c r="D377" t="str">
        <f t="shared" si="5"/>
        <v>Lori Zuniga</v>
      </c>
      <c r="E377">
        <v>20</v>
      </c>
      <c r="F377" t="s">
        <v>26</v>
      </c>
      <c r="G377" t="s">
        <v>56</v>
      </c>
      <c r="H377" s="3">
        <v>198524</v>
      </c>
      <c r="I377" t="s">
        <v>17</v>
      </c>
    </row>
    <row r="378" spans="1:9">
      <c r="A378">
        <v>10386</v>
      </c>
      <c r="B378" t="s">
        <v>280</v>
      </c>
      <c r="C378" t="s">
        <v>432</v>
      </c>
      <c r="D378" t="str">
        <f t="shared" si="5"/>
        <v>Aaron Strickland</v>
      </c>
      <c r="E378">
        <v>27</v>
      </c>
      <c r="F378" t="s">
        <v>27</v>
      </c>
      <c r="G378" t="s">
        <v>41</v>
      </c>
      <c r="H378" s="3">
        <v>121776</v>
      </c>
      <c r="I378" t="s">
        <v>21</v>
      </c>
    </row>
    <row r="379" spans="1:9">
      <c r="A379">
        <v>10387</v>
      </c>
      <c r="B379" t="s">
        <v>433</v>
      </c>
      <c r="C379" t="s">
        <v>434</v>
      </c>
      <c r="D379" t="str">
        <f t="shared" si="5"/>
        <v>Jennifer Mccall</v>
      </c>
      <c r="E379">
        <v>24</v>
      </c>
      <c r="F379" t="s">
        <v>26</v>
      </c>
      <c r="G379" t="s">
        <v>49</v>
      </c>
      <c r="H379" s="3">
        <v>144286</v>
      </c>
      <c r="I379" t="s">
        <v>21</v>
      </c>
    </row>
    <row r="380" spans="1:9">
      <c r="A380">
        <v>10388</v>
      </c>
      <c r="B380" t="s">
        <v>216</v>
      </c>
      <c r="C380" t="s">
        <v>435</v>
      </c>
      <c r="D380" t="str">
        <f t="shared" si="5"/>
        <v>Ryan Rhodes</v>
      </c>
      <c r="E380">
        <v>33</v>
      </c>
      <c r="F380" t="s">
        <v>15</v>
      </c>
      <c r="G380" t="s">
        <v>22</v>
      </c>
      <c r="H380" s="3">
        <v>5935</v>
      </c>
      <c r="I380" t="s">
        <v>21</v>
      </c>
    </row>
    <row r="381" spans="1:9">
      <c r="A381">
        <v>10389</v>
      </c>
      <c r="B381" t="s">
        <v>391</v>
      </c>
      <c r="C381" t="s">
        <v>301</v>
      </c>
      <c r="D381" t="str">
        <f t="shared" si="5"/>
        <v>Brian Wood</v>
      </c>
      <c r="E381">
        <v>32</v>
      </c>
      <c r="F381" t="s">
        <v>15</v>
      </c>
      <c r="G381" t="s">
        <v>22</v>
      </c>
      <c r="H381" s="3">
        <v>150482</v>
      </c>
      <c r="I381" t="s">
        <v>17</v>
      </c>
    </row>
    <row r="382" spans="1:9">
      <c r="A382">
        <v>10390</v>
      </c>
      <c r="B382" t="s">
        <v>436</v>
      </c>
      <c r="C382" t="s">
        <v>437</v>
      </c>
      <c r="D382" t="str">
        <f t="shared" si="5"/>
        <v>Lauren Crosby</v>
      </c>
      <c r="E382">
        <v>34</v>
      </c>
      <c r="F382" t="s">
        <v>26</v>
      </c>
      <c r="G382" t="s">
        <v>39</v>
      </c>
      <c r="H382" s="3">
        <v>90682</v>
      </c>
      <c r="I382" t="s">
        <v>17</v>
      </c>
    </row>
    <row r="383" spans="1:9">
      <c r="A383">
        <v>10391</v>
      </c>
      <c r="B383" t="s">
        <v>169</v>
      </c>
      <c r="C383" t="s">
        <v>438</v>
      </c>
      <c r="D383" t="str">
        <f t="shared" si="5"/>
        <v>David Blake</v>
      </c>
      <c r="E383">
        <v>28</v>
      </c>
      <c r="F383" t="s">
        <v>27</v>
      </c>
      <c r="G383" t="s">
        <v>27</v>
      </c>
      <c r="H383" s="3">
        <v>172392</v>
      </c>
      <c r="I383" t="s">
        <v>17</v>
      </c>
    </row>
    <row r="384" spans="1:9">
      <c r="A384">
        <v>10392</v>
      </c>
      <c r="B384" t="s">
        <v>439</v>
      </c>
      <c r="C384" t="s">
        <v>263</v>
      </c>
      <c r="D384" t="str">
        <f t="shared" si="5"/>
        <v>Mario Cooper</v>
      </c>
      <c r="E384">
        <v>32</v>
      </c>
      <c r="F384" t="s">
        <v>15</v>
      </c>
      <c r="G384" t="s">
        <v>27</v>
      </c>
      <c r="H384" s="3">
        <v>199428</v>
      </c>
      <c r="I384" t="s">
        <v>21</v>
      </c>
    </row>
    <row r="385" spans="1:9">
      <c r="A385">
        <v>10393</v>
      </c>
      <c r="B385" t="s">
        <v>315</v>
      </c>
      <c r="C385" t="s">
        <v>192</v>
      </c>
      <c r="D385" t="str">
        <f t="shared" si="5"/>
        <v>Kevin Rogers</v>
      </c>
      <c r="E385">
        <v>34</v>
      </c>
      <c r="F385" t="s">
        <v>15</v>
      </c>
      <c r="G385" t="s">
        <v>56</v>
      </c>
      <c r="H385" s="3">
        <v>111514</v>
      </c>
      <c r="I385" t="s">
        <v>21</v>
      </c>
    </row>
    <row r="386" spans="1:9">
      <c r="A386">
        <v>10394</v>
      </c>
      <c r="B386" t="s">
        <v>440</v>
      </c>
      <c r="C386" t="s">
        <v>62</v>
      </c>
      <c r="D386" t="str">
        <f t="shared" si="5"/>
        <v>Frances Smith</v>
      </c>
      <c r="E386">
        <v>27</v>
      </c>
      <c r="F386" t="s">
        <v>15</v>
      </c>
      <c r="G386" t="s">
        <v>36</v>
      </c>
      <c r="H386" s="3">
        <v>107394</v>
      </c>
      <c r="I386" t="s">
        <v>21</v>
      </c>
    </row>
    <row r="387" spans="1:9">
      <c r="A387">
        <v>10395</v>
      </c>
      <c r="B387" t="s">
        <v>441</v>
      </c>
      <c r="C387" t="s">
        <v>152</v>
      </c>
      <c r="D387" t="str">
        <f t="shared" ref="D387:D450" si="6">CONCATENATE(B387, " ", C387)</f>
        <v>Erik Collins</v>
      </c>
      <c r="E387">
        <v>28</v>
      </c>
      <c r="F387" t="s">
        <v>27</v>
      </c>
      <c r="G387" t="s">
        <v>27</v>
      </c>
      <c r="H387" s="3">
        <v>166509</v>
      </c>
      <c r="I387" t="s">
        <v>17</v>
      </c>
    </row>
    <row r="388" spans="1:9">
      <c r="A388">
        <v>10396</v>
      </c>
      <c r="B388" t="s">
        <v>436</v>
      </c>
      <c r="C388" t="s">
        <v>110</v>
      </c>
      <c r="D388" t="str">
        <f t="shared" si="6"/>
        <v>Lauren Walker</v>
      </c>
      <c r="E388">
        <v>34</v>
      </c>
      <c r="F388" t="s">
        <v>27</v>
      </c>
      <c r="G388" t="s">
        <v>49</v>
      </c>
      <c r="H388" s="3">
        <v>19994</v>
      </c>
      <c r="I388" t="s">
        <v>17</v>
      </c>
    </row>
    <row r="389" spans="1:9">
      <c r="A389">
        <v>10397</v>
      </c>
      <c r="B389" t="s">
        <v>63</v>
      </c>
      <c r="C389" t="s">
        <v>442</v>
      </c>
      <c r="D389" t="str">
        <f t="shared" si="6"/>
        <v>Emily Wilkerson</v>
      </c>
      <c r="E389">
        <v>28</v>
      </c>
      <c r="F389" t="s">
        <v>27</v>
      </c>
      <c r="G389" t="s">
        <v>49</v>
      </c>
      <c r="H389" s="3">
        <v>143561</v>
      </c>
      <c r="I389" t="s">
        <v>17</v>
      </c>
    </row>
    <row r="390" spans="1:9">
      <c r="A390">
        <v>10398</v>
      </c>
      <c r="B390" t="s">
        <v>443</v>
      </c>
      <c r="C390" t="s">
        <v>444</v>
      </c>
      <c r="D390" t="str">
        <f t="shared" si="6"/>
        <v>Arthur Newman</v>
      </c>
      <c r="E390">
        <v>19</v>
      </c>
      <c r="F390" t="s">
        <v>15</v>
      </c>
      <c r="G390" t="s">
        <v>49</v>
      </c>
      <c r="H390" s="3">
        <v>107071</v>
      </c>
      <c r="I390" t="s">
        <v>21</v>
      </c>
    </row>
    <row r="391" spans="1:9">
      <c r="A391">
        <v>10399</v>
      </c>
      <c r="B391" t="s">
        <v>419</v>
      </c>
      <c r="C391" t="s">
        <v>92</v>
      </c>
      <c r="D391" t="str">
        <f t="shared" si="6"/>
        <v>Sherri Henry</v>
      </c>
      <c r="E391">
        <v>25</v>
      </c>
      <c r="F391" t="s">
        <v>27</v>
      </c>
      <c r="G391" t="s">
        <v>30</v>
      </c>
      <c r="H391" s="3">
        <v>196246</v>
      </c>
      <c r="I391" t="s">
        <v>21</v>
      </c>
    </row>
    <row r="392" spans="1:9">
      <c r="A392">
        <v>10400</v>
      </c>
      <c r="B392" t="s">
        <v>197</v>
      </c>
      <c r="C392" t="s">
        <v>445</v>
      </c>
      <c r="D392" t="str">
        <f t="shared" si="6"/>
        <v>Jonathan Mercado</v>
      </c>
      <c r="E392">
        <v>20</v>
      </c>
      <c r="F392" t="s">
        <v>15</v>
      </c>
      <c r="G392" t="s">
        <v>16</v>
      </c>
      <c r="H392" s="3">
        <v>139726</v>
      </c>
      <c r="I392" t="s">
        <v>17</v>
      </c>
    </row>
    <row r="393" spans="1:9">
      <c r="A393">
        <v>10401</v>
      </c>
      <c r="B393" t="s">
        <v>446</v>
      </c>
      <c r="C393" t="s">
        <v>447</v>
      </c>
      <c r="D393" t="str">
        <f t="shared" si="6"/>
        <v>Alexis Stevenson</v>
      </c>
      <c r="E393">
        <v>32</v>
      </c>
      <c r="F393" t="s">
        <v>26</v>
      </c>
      <c r="G393" t="s">
        <v>44</v>
      </c>
      <c r="H393" s="3">
        <v>61001</v>
      </c>
      <c r="I393" t="s">
        <v>21</v>
      </c>
    </row>
    <row r="394" spans="1:9">
      <c r="A394">
        <v>10403</v>
      </c>
      <c r="B394" t="s">
        <v>294</v>
      </c>
      <c r="C394" t="s">
        <v>73</v>
      </c>
      <c r="D394" t="str">
        <f t="shared" si="6"/>
        <v>Nathan Garcia</v>
      </c>
      <c r="E394">
        <v>34</v>
      </c>
      <c r="F394" t="s">
        <v>15</v>
      </c>
      <c r="G394" t="s">
        <v>36</v>
      </c>
      <c r="H394" s="3">
        <v>92159</v>
      </c>
      <c r="I394" t="s">
        <v>21</v>
      </c>
    </row>
    <row r="395" spans="1:9">
      <c r="A395">
        <v>10404</v>
      </c>
      <c r="B395" t="s">
        <v>169</v>
      </c>
      <c r="C395" t="s">
        <v>188</v>
      </c>
      <c r="D395" t="str">
        <f t="shared" si="6"/>
        <v>David Roberts</v>
      </c>
      <c r="E395">
        <v>22</v>
      </c>
      <c r="F395" t="s">
        <v>15</v>
      </c>
      <c r="G395" t="s">
        <v>44</v>
      </c>
      <c r="H395" s="3">
        <v>10265</v>
      </c>
      <c r="I395" t="s">
        <v>21</v>
      </c>
    </row>
    <row r="396" spans="1:9">
      <c r="A396">
        <v>10405</v>
      </c>
      <c r="B396" t="s">
        <v>449</v>
      </c>
      <c r="C396" t="s">
        <v>277</v>
      </c>
      <c r="D396" t="str">
        <f t="shared" si="6"/>
        <v>Anna Brooks</v>
      </c>
      <c r="E396">
        <v>26</v>
      </c>
      <c r="F396" t="s">
        <v>26</v>
      </c>
      <c r="G396" t="s">
        <v>44</v>
      </c>
      <c r="H396" s="3">
        <v>142688</v>
      </c>
      <c r="I396" t="s">
        <v>21</v>
      </c>
    </row>
    <row r="397" spans="1:9">
      <c r="A397">
        <v>10406</v>
      </c>
      <c r="B397" t="s">
        <v>450</v>
      </c>
      <c r="C397" t="s">
        <v>85</v>
      </c>
      <c r="D397" t="str">
        <f t="shared" si="6"/>
        <v>Richard Lopez</v>
      </c>
      <c r="E397">
        <v>19</v>
      </c>
      <c r="F397" t="s">
        <v>15</v>
      </c>
      <c r="G397" t="s">
        <v>53</v>
      </c>
      <c r="H397" s="3">
        <v>177739</v>
      </c>
      <c r="I397" t="s">
        <v>17</v>
      </c>
    </row>
    <row r="398" spans="1:9">
      <c r="A398">
        <v>10407</v>
      </c>
      <c r="B398" t="s">
        <v>451</v>
      </c>
      <c r="C398" t="s">
        <v>452</v>
      </c>
      <c r="D398" t="str">
        <f t="shared" si="6"/>
        <v>Holly Ingram</v>
      </c>
      <c r="E398">
        <v>20</v>
      </c>
      <c r="F398" t="s">
        <v>26</v>
      </c>
      <c r="G398" t="s">
        <v>44</v>
      </c>
      <c r="H398" s="3">
        <v>13809</v>
      </c>
      <c r="I398" t="s">
        <v>17</v>
      </c>
    </row>
    <row r="399" spans="1:9">
      <c r="A399">
        <v>10408</v>
      </c>
      <c r="B399" t="s">
        <v>453</v>
      </c>
      <c r="C399" t="s">
        <v>267</v>
      </c>
      <c r="D399" t="str">
        <f t="shared" si="6"/>
        <v>Jim Chavez</v>
      </c>
      <c r="E399">
        <v>19</v>
      </c>
      <c r="F399" t="s">
        <v>15</v>
      </c>
      <c r="G399" t="s">
        <v>22</v>
      </c>
      <c r="H399" s="3">
        <v>116623</v>
      </c>
      <c r="I399" t="s">
        <v>17</v>
      </c>
    </row>
    <row r="400" spans="1:9">
      <c r="A400">
        <v>10409</v>
      </c>
      <c r="B400" t="s">
        <v>454</v>
      </c>
      <c r="C400" t="s">
        <v>455</v>
      </c>
      <c r="D400" t="str">
        <f t="shared" si="6"/>
        <v>Michele Hancock</v>
      </c>
      <c r="E400">
        <v>26</v>
      </c>
      <c r="F400" t="s">
        <v>26</v>
      </c>
      <c r="G400" t="s">
        <v>44</v>
      </c>
      <c r="H400" s="3">
        <v>108647</v>
      </c>
      <c r="I400" t="s">
        <v>21</v>
      </c>
    </row>
    <row r="401" spans="1:9">
      <c r="A401">
        <v>10410</v>
      </c>
      <c r="B401" t="s">
        <v>456</v>
      </c>
      <c r="C401" t="s">
        <v>93</v>
      </c>
      <c r="D401" t="str">
        <f t="shared" si="6"/>
        <v>Marcus Moore</v>
      </c>
      <c r="E401">
        <v>22</v>
      </c>
      <c r="F401" t="s">
        <v>15</v>
      </c>
      <c r="G401" t="s">
        <v>49</v>
      </c>
      <c r="H401" s="3">
        <v>169477</v>
      </c>
      <c r="I401" t="s">
        <v>21</v>
      </c>
    </row>
    <row r="402" spans="1:9">
      <c r="A402">
        <v>10411</v>
      </c>
      <c r="B402" t="s">
        <v>457</v>
      </c>
      <c r="C402" t="s">
        <v>99</v>
      </c>
      <c r="D402" t="str">
        <f t="shared" si="6"/>
        <v>Amber Thompson</v>
      </c>
      <c r="E402">
        <v>23</v>
      </c>
      <c r="F402" t="s">
        <v>26</v>
      </c>
      <c r="G402" t="s">
        <v>44</v>
      </c>
      <c r="H402" s="3">
        <v>124682</v>
      </c>
      <c r="I402" t="s">
        <v>21</v>
      </c>
    </row>
    <row r="403" spans="1:9">
      <c r="A403">
        <v>10412</v>
      </c>
      <c r="B403" t="s">
        <v>458</v>
      </c>
      <c r="C403" t="s">
        <v>272</v>
      </c>
      <c r="D403" t="str">
        <f t="shared" si="6"/>
        <v>Virginia Peterson</v>
      </c>
      <c r="E403">
        <v>23</v>
      </c>
      <c r="F403" t="s">
        <v>26</v>
      </c>
      <c r="G403" t="s">
        <v>27</v>
      </c>
      <c r="H403" s="3">
        <v>130012</v>
      </c>
      <c r="I403" t="s">
        <v>21</v>
      </c>
    </row>
    <row r="404" spans="1:9">
      <c r="A404">
        <v>10413</v>
      </c>
      <c r="B404" t="s">
        <v>459</v>
      </c>
      <c r="C404" t="s">
        <v>193</v>
      </c>
      <c r="D404" t="str">
        <f t="shared" si="6"/>
        <v>Anita Lewis</v>
      </c>
      <c r="E404">
        <v>30</v>
      </c>
      <c r="F404" t="s">
        <v>27</v>
      </c>
      <c r="G404" t="s">
        <v>53</v>
      </c>
      <c r="H404" s="3">
        <v>33301</v>
      </c>
      <c r="I404" t="s">
        <v>17</v>
      </c>
    </row>
    <row r="405" spans="1:9">
      <c r="A405">
        <v>10415</v>
      </c>
      <c r="B405" t="s">
        <v>60</v>
      </c>
      <c r="C405" t="s">
        <v>460</v>
      </c>
      <c r="D405" t="str">
        <f t="shared" si="6"/>
        <v>Jessica Craig</v>
      </c>
      <c r="E405">
        <v>23</v>
      </c>
      <c r="F405" t="s">
        <v>26</v>
      </c>
      <c r="G405" t="s">
        <v>16</v>
      </c>
      <c r="H405" s="3">
        <v>174775</v>
      </c>
      <c r="I405" t="s">
        <v>17</v>
      </c>
    </row>
    <row r="406" spans="1:9">
      <c r="A406">
        <v>10416</v>
      </c>
      <c r="B406" t="s">
        <v>461</v>
      </c>
      <c r="C406" t="s">
        <v>462</v>
      </c>
      <c r="D406" t="str">
        <f t="shared" si="6"/>
        <v>Laura Livingston</v>
      </c>
      <c r="E406">
        <v>29</v>
      </c>
      <c r="F406" t="s">
        <v>26</v>
      </c>
      <c r="G406" t="s">
        <v>22</v>
      </c>
      <c r="H406" s="3">
        <v>29445</v>
      </c>
      <c r="I406" t="s">
        <v>21</v>
      </c>
    </row>
    <row r="407" spans="1:9">
      <c r="A407">
        <v>10417</v>
      </c>
      <c r="B407" t="s">
        <v>463</v>
      </c>
      <c r="C407" t="s">
        <v>464</v>
      </c>
      <c r="D407" t="str">
        <f t="shared" si="6"/>
        <v>Katherine Walters</v>
      </c>
      <c r="E407">
        <v>27</v>
      </c>
      <c r="F407" t="s">
        <v>27</v>
      </c>
      <c r="G407" t="s">
        <v>30</v>
      </c>
      <c r="H407" s="3">
        <v>153607</v>
      </c>
      <c r="I407" t="s">
        <v>17</v>
      </c>
    </row>
    <row r="408" spans="1:9">
      <c r="A408">
        <v>10418</v>
      </c>
      <c r="B408" t="s">
        <v>63</v>
      </c>
      <c r="C408" t="s">
        <v>108</v>
      </c>
      <c r="D408" t="str">
        <f t="shared" si="6"/>
        <v>Emily Robinson</v>
      </c>
      <c r="E408">
        <v>31</v>
      </c>
      <c r="F408" t="s">
        <v>26</v>
      </c>
      <c r="G408" t="s">
        <v>36</v>
      </c>
      <c r="H408" s="3">
        <v>178562</v>
      </c>
      <c r="I408" t="s">
        <v>21</v>
      </c>
    </row>
    <row r="409" spans="1:9">
      <c r="A409">
        <v>10419</v>
      </c>
      <c r="B409" t="s">
        <v>388</v>
      </c>
      <c r="C409" t="s">
        <v>465</v>
      </c>
      <c r="D409" t="str">
        <f t="shared" si="6"/>
        <v>Angela Shaffer</v>
      </c>
      <c r="E409">
        <v>32</v>
      </c>
      <c r="F409" t="s">
        <v>26</v>
      </c>
      <c r="G409" t="s">
        <v>53</v>
      </c>
      <c r="H409" s="3">
        <v>37327</v>
      </c>
      <c r="I409" t="s">
        <v>17</v>
      </c>
    </row>
    <row r="410" spans="1:9">
      <c r="A410">
        <v>10420</v>
      </c>
      <c r="B410" t="s">
        <v>338</v>
      </c>
      <c r="C410" t="s">
        <v>93</v>
      </c>
      <c r="D410" t="str">
        <f t="shared" si="6"/>
        <v>John Moore</v>
      </c>
      <c r="E410">
        <v>34</v>
      </c>
      <c r="F410" t="s">
        <v>27</v>
      </c>
      <c r="G410" t="s">
        <v>16</v>
      </c>
      <c r="H410" s="3">
        <v>129380</v>
      </c>
      <c r="I410" t="s">
        <v>17</v>
      </c>
    </row>
    <row r="411" spans="1:9">
      <c r="A411">
        <v>10421</v>
      </c>
      <c r="B411" t="s">
        <v>355</v>
      </c>
      <c r="C411" t="s">
        <v>69</v>
      </c>
      <c r="D411" t="str">
        <f t="shared" si="6"/>
        <v>Stephanie Miller</v>
      </c>
      <c r="E411">
        <v>26</v>
      </c>
      <c r="F411" t="s">
        <v>26</v>
      </c>
      <c r="G411" t="s">
        <v>53</v>
      </c>
      <c r="H411" s="3">
        <v>74050</v>
      </c>
      <c r="I411" t="s">
        <v>21</v>
      </c>
    </row>
    <row r="412" spans="1:9">
      <c r="A412">
        <v>10422</v>
      </c>
      <c r="B412" t="s">
        <v>466</v>
      </c>
      <c r="C412" t="s">
        <v>467</v>
      </c>
      <c r="D412" t="str">
        <f t="shared" si="6"/>
        <v>Michael Edwards</v>
      </c>
      <c r="E412">
        <v>25</v>
      </c>
      <c r="F412" t="s">
        <v>27</v>
      </c>
      <c r="G412" t="s">
        <v>53</v>
      </c>
      <c r="H412" s="3">
        <v>82297</v>
      </c>
      <c r="I412" t="s">
        <v>21</v>
      </c>
    </row>
    <row r="413" spans="1:9">
      <c r="A413">
        <v>10423</v>
      </c>
      <c r="B413" t="s">
        <v>294</v>
      </c>
      <c r="C413" t="s">
        <v>468</v>
      </c>
      <c r="D413" t="str">
        <f t="shared" si="6"/>
        <v>Nathan Hansen</v>
      </c>
      <c r="E413">
        <v>18</v>
      </c>
      <c r="F413" t="s">
        <v>15</v>
      </c>
      <c r="G413" t="s">
        <v>44</v>
      </c>
      <c r="H413" s="3">
        <v>135234</v>
      </c>
      <c r="I413" t="s">
        <v>17</v>
      </c>
    </row>
    <row r="414" spans="1:9">
      <c r="A414">
        <v>10424</v>
      </c>
      <c r="B414" t="s">
        <v>315</v>
      </c>
      <c r="C414" t="s">
        <v>92</v>
      </c>
      <c r="D414" t="str">
        <f t="shared" si="6"/>
        <v>Kevin Henry</v>
      </c>
      <c r="E414">
        <v>33</v>
      </c>
      <c r="F414" t="s">
        <v>27</v>
      </c>
      <c r="G414" t="s">
        <v>41</v>
      </c>
      <c r="H414" s="3">
        <v>124814</v>
      </c>
      <c r="I414" t="s">
        <v>21</v>
      </c>
    </row>
    <row r="415" spans="1:9">
      <c r="A415">
        <v>10425</v>
      </c>
      <c r="B415" t="s">
        <v>80</v>
      </c>
      <c r="C415" t="s">
        <v>469</v>
      </c>
      <c r="D415" t="str">
        <f t="shared" si="6"/>
        <v>Benjamin Cook</v>
      </c>
      <c r="E415">
        <v>27</v>
      </c>
      <c r="F415" t="s">
        <v>15</v>
      </c>
      <c r="G415" t="s">
        <v>54</v>
      </c>
      <c r="H415" s="3">
        <v>171315</v>
      </c>
      <c r="I415" t="s">
        <v>21</v>
      </c>
    </row>
    <row r="416" spans="1:9">
      <c r="A416">
        <v>10426</v>
      </c>
      <c r="B416" t="s">
        <v>470</v>
      </c>
      <c r="C416" t="s">
        <v>471</v>
      </c>
      <c r="D416" t="str">
        <f t="shared" si="6"/>
        <v>Jacqueline Calderon</v>
      </c>
      <c r="E416">
        <v>34</v>
      </c>
      <c r="F416" t="s">
        <v>26</v>
      </c>
      <c r="G416" t="s">
        <v>27</v>
      </c>
      <c r="H416" s="3">
        <v>3589</v>
      </c>
      <c r="I416" t="s">
        <v>17</v>
      </c>
    </row>
    <row r="417" spans="1:9">
      <c r="A417">
        <v>10427</v>
      </c>
      <c r="B417" t="s">
        <v>388</v>
      </c>
      <c r="C417" t="s">
        <v>472</v>
      </c>
      <c r="D417" t="str">
        <f t="shared" si="6"/>
        <v>Angela Mills</v>
      </c>
      <c r="E417">
        <v>24</v>
      </c>
      <c r="F417" t="s">
        <v>27</v>
      </c>
      <c r="G417" t="s">
        <v>44</v>
      </c>
      <c r="H417" s="3">
        <v>19962</v>
      </c>
      <c r="I417" t="s">
        <v>17</v>
      </c>
    </row>
    <row r="418" spans="1:9">
      <c r="A418">
        <v>10428</v>
      </c>
      <c r="B418" t="s">
        <v>473</v>
      </c>
      <c r="C418" t="s">
        <v>468</v>
      </c>
      <c r="D418" t="str">
        <f t="shared" si="6"/>
        <v>George Hansen</v>
      </c>
      <c r="E418">
        <v>18</v>
      </c>
      <c r="F418" t="s">
        <v>15</v>
      </c>
      <c r="G418" t="s">
        <v>22</v>
      </c>
      <c r="H418" s="3">
        <v>71345</v>
      </c>
      <c r="I418" t="s">
        <v>21</v>
      </c>
    </row>
    <row r="419" spans="1:9">
      <c r="A419">
        <v>10429</v>
      </c>
      <c r="B419" t="s">
        <v>474</v>
      </c>
      <c r="C419" t="s">
        <v>347</v>
      </c>
      <c r="D419" t="str">
        <f t="shared" si="6"/>
        <v>Sean Griffin</v>
      </c>
      <c r="E419">
        <v>29</v>
      </c>
      <c r="F419" t="s">
        <v>15</v>
      </c>
      <c r="G419" t="s">
        <v>54</v>
      </c>
      <c r="H419" s="3">
        <v>41950</v>
      </c>
      <c r="I419" t="s">
        <v>17</v>
      </c>
    </row>
    <row r="420" spans="1:9">
      <c r="A420">
        <v>10430</v>
      </c>
      <c r="B420" t="s">
        <v>475</v>
      </c>
      <c r="C420" t="s">
        <v>476</v>
      </c>
      <c r="D420" t="str">
        <f t="shared" si="6"/>
        <v>Larry Kidd</v>
      </c>
      <c r="E420">
        <v>21</v>
      </c>
      <c r="F420" t="s">
        <v>15</v>
      </c>
      <c r="G420" t="s">
        <v>41</v>
      </c>
      <c r="H420" s="3">
        <v>159029</v>
      </c>
      <c r="I420" t="s">
        <v>21</v>
      </c>
    </row>
    <row r="421" spans="1:9">
      <c r="A421">
        <v>10431</v>
      </c>
      <c r="B421" t="s">
        <v>338</v>
      </c>
      <c r="C421" t="s">
        <v>409</v>
      </c>
      <c r="D421" t="str">
        <f t="shared" si="6"/>
        <v>John Ruiz</v>
      </c>
      <c r="E421">
        <v>30</v>
      </c>
      <c r="F421" t="s">
        <v>15</v>
      </c>
      <c r="G421" t="s">
        <v>16</v>
      </c>
      <c r="H421" s="3">
        <v>168143</v>
      </c>
      <c r="I421" t="s">
        <v>21</v>
      </c>
    </row>
    <row r="422" spans="1:9">
      <c r="A422">
        <v>10432</v>
      </c>
      <c r="B422" t="s">
        <v>477</v>
      </c>
      <c r="C422" t="s">
        <v>382</v>
      </c>
      <c r="D422" t="str">
        <f t="shared" si="6"/>
        <v>Lisa Cole</v>
      </c>
      <c r="E422">
        <v>21</v>
      </c>
      <c r="F422" t="s">
        <v>26</v>
      </c>
      <c r="G422" t="s">
        <v>36</v>
      </c>
      <c r="H422" s="3">
        <v>156017</v>
      </c>
      <c r="I422" t="s">
        <v>17</v>
      </c>
    </row>
    <row r="423" spans="1:9">
      <c r="A423">
        <v>10433</v>
      </c>
      <c r="B423" t="s">
        <v>338</v>
      </c>
      <c r="C423" t="s">
        <v>295</v>
      </c>
      <c r="D423" t="str">
        <f t="shared" si="6"/>
        <v>John Perry</v>
      </c>
      <c r="E423">
        <v>21</v>
      </c>
      <c r="F423" t="s">
        <v>15</v>
      </c>
      <c r="G423" t="s">
        <v>30</v>
      </c>
      <c r="H423" s="3">
        <v>1350</v>
      </c>
      <c r="I423" t="s">
        <v>17</v>
      </c>
    </row>
    <row r="424" spans="1:9">
      <c r="A424">
        <v>10434</v>
      </c>
      <c r="B424" t="s">
        <v>478</v>
      </c>
      <c r="C424" t="s">
        <v>418</v>
      </c>
      <c r="D424" t="str">
        <f t="shared" si="6"/>
        <v>Linda Cox</v>
      </c>
      <c r="E424">
        <v>26</v>
      </c>
      <c r="F424" t="s">
        <v>27</v>
      </c>
      <c r="G424" t="s">
        <v>53</v>
      </c>
      <c r="H424" s="3">
        <v>53692</v>
      </c>
      <c r="I424" t="s">
        <v>17</v>
      </c>
    </row>
    <row r="425" spans="1:9">
      <c r="A425">
        <v>10435</v>
      </c>
      <c r="B425" t="s">
        <v>104</v>
      </c>
      <c r="C425" t="s">
        <v>233</v>
      </c>
      <c r="D425" t="str">
        <f t="shared" si="6"/>
        <v>Alexander Murphy</v>
      </c>
      <c r="E425">
        <v>19</v>
      </c>
      <c r="F425" t="s">
        <v>27</v>
      </c>
      <c r="G425" t="s">
        <v>41</v>
      </c>
      <c r="H425" s="3">
        <v>114453</v>
      </c>
      <c r="I425" t="s">
        <v>21</v>
      </c>
    </row>
    <row r="426" spans="1:9">
      <c r="A426">
        <v>10436</v>
      </c>
      <c r="B426" t="s">
        <v>479</v>
      </c>
      <c r="C426" t="s">
        <v>480</v>
      </c>
      <c r="D426" t="str">
        <f t="shared" si="6"/>
        <v>Leslie Taylor</v>
      </c>
      <c r="E426">
        <v>24</v>
      </c>
      <c r="F426" t="s">
        <v>27</v>
      </c>
      <c r="G426" t="s">
        <v>27</v>
      </c>
      <c r="H426" s="3">
        <v>183207</v>
      </c>
      <c r="I426" t="s">
        <v>17</v>
      </c>
    </row>
    <row r="427" spans="1:9">
      <c r="A427">
        <v>10437</v>
      </c>
      <c r="B427" t="s">
        <v>466</v>
      </c>
      <c r="C427" t="s">
        <v>481</v>
      </c>
      <c r="D427" t="str">
        <f t="shared" si="6"/>
        <v>Michael Barry</v>
      </c>
      <c r="E427">
        <v>33</v>
      </c>
      <c r="F427" t="s">
        <v>15</v>
      </c>
      <c r="G427" t="s">
        <v>16</v>
      </c>
      <c r="H427" s="3">
        <v>44868</v>
      </c>
      <c r="I427" t="s">
        <v>21</v>
      </c>
    </row>
    <row r="428" spans="1:9">
      <c r="A428">
        <v>10438</v>
      </c>
      <c r="B428" t="s">
        <v>482</v>
      </c>
      <c r="C428" t="s">
        <v>483</v>
      </c>
      <c r="D428" t="str">
        <f t="shared" si="6"/>
        <v>Devin Shepherd</v>
      </c>
      <c r="E428">
        <v>27</v>
      </c>
      <c r="F428" t="s">
        <v>15</v>
      </c>
      <c r="G428" t="s">
        <v>53</v>
      </c>
      <c r="H428" s="3">
        <v>180188</v>
      </c>
      <c r="I428" t="s">
        <v>21</v>
      </c>
    </row>
    <row r="429" spans="1:9">
      <c r="A429">
        <v>10439</v>
      </c>
      <c r="B429" t="s">
        <v>480</v>
      </c>
      <c r="C429" t="s">
        <v>71</v>
      </c>
      <c r="D429" t="str">
        <f t="shared" si="6"/>
        <v>Taylor Davis</v>
      </c>
      <c r="E429">
        <v>23</v>
      </c>
      <c r="F429" t="s">
        <v>15</v>
      </c>
      <c r="G429" t="s">
        <v>16</v>
      </c>
      <c r="H429" s="3">
        <v>172854</v>
      </c>
      <c r="I429" t="s">
        <v>21</v>
      </c>
    </row>
    <row r="430" spans="1:9">
      <c r="A430">
        <v>10440</v>
      </c>
      <c r="B430" t="s">
        <v>338</v>
      </c>
      <c r="C430" t="s">
        <v>484</v>
      </c>
      <c r="D430" t="str">
        <f t="shared" si="6"/>
        <v>John Woods</v>
      </c>
      <c r="E430">
        <v>24</v>
      </c>
      <c r="F430" t="s">
        <v>15</v>
      </c>
      <c r="G430" t="s">
        <v>53</v>
      </c>
      <c r="H430" s="3">
        <v>154333</v>
      </c>
      <c r="I430" t="s">
        <v>17</v>
      </c>
    </row>
    <row r="431" spans="1:9">
      <c r="A431">
        <v>10441</v>
      </c>
      <c r="B431" t="s">
        <v>485</v>
      </c>
      <c r="C431" t="s">
        <v>447</v>
      </c>
      <c r="D431" t="str">
        <f t="shared" si="6"/>
        <v>Nathaniel Stevenson</v>
      </c>
      <c r="E431">
        <v>27</v>
      </c>
      <c r="F431" t="s">
        <v>27</v>
      </c>
      <c r="G431" t="s">
        <v>39</v>
      </c>
      <c r="H431" s="3">
        <v>51478</v>
      </c>
      <c r="I431" t="s">
        <v>21</v>
      </c>
    </row>
    <row r="432" spans="1:9">
      <c r="A432">
        <v>10442</v>
      </c>
      <c r="B432" t="s">
        <v>486</v>
      </c>
      <c r="C432" t="s">
        <v>487</v>
      </c>
      <c r="D432" t="str">
        <f t="shared" si="6"/>
        <v>Wesley Hart</v>
      </c>
      <c r="E432">
        <v>29</v>
      </c>
      <c r="F432" t="s">
        <v>15</v>
      </c>
      <c r="G432" t="s">
        <v>44</v>
      </c>
      <c r="H432" s="3">
        <v>58518</v>
      </c>
      <c r="I432" t="s">
        <v>17</v>
      </c>
    </row>
    <row r="433" spans="1:9">
      <c r="A433">
        <v>10443</v>
      </c>
      <c r="B433" t="s">
        <v>289</v>
      </c>
      <c r="C433" t="s">
        <v>64</v>
      </c>
      <c r="D433" t="str">
        <f t="shared" si="6"/>
        <v>Kim Johnson</v>
      </c>
      <c r="E433">
        <v>32</v>
      </c>
      <c r="F433" t="s">
        <v>27</v>
      </c>
      <c r="G433" t="s">
        <v>56</v>
      </c>
      <c r="H433" s="3">
        <v>189679</v>
      </c>
      <c r="I433" t="s">
        <v>17</v>
      </c>
    </row>
    <row r="434" spans="1:9">
      <c r="A434">
        <v>10444</v>
      </c>
      <c r="B434" t="s">
        <v>488</v>
      </c>
      <c r="C434" t="s">
        <v>301</v>
      </c>
      <c r="D434" t="str">
        <f t="shared" si="6"/>
        <v>Kristin Wood</v>
      </c>
      <c r="E434">
        <v>19</v>
      </c>
      <c r="F434" t="s">
        <v>27</v>
      </c>
      <c r="G434" t="s">
        <v>44</v>
      </c>
      <c r="H434" s="3">
        <v>59031</v>
      </c>
      <c r="I434" t="s">
        <v>21</v>
      </c>
    </row>
    <row r="435" spans="1:9">
      <c r="A435">
        <v>10445</v>
      </c>
      <c r="B435" t="s">
        <v>459</v>
      </c>
      <c r="C435" t="s">
        <v>382</v>
      </c>
      <c r="D435" t="str">
        <f t="shared" si="6"/>
        <v>Anita Cole</v>
      </c>
      <c r="E435">
        <v>29</v>
      </c>
      <c r="F435" t="s">
        <v>26</v>
      </c>
      <c r="G435" t="s">
        <v>22</v>
      </c>
      <c r="H435" s="3">
        <v>177459</v>
      </c>
      <c r="I435" t="s">
        <v>21</v>
      </c>
    </row>
    <row r="436" spans="1:9">
      <c r="A436">
        <v>10446</v>
      </c>
      <c r="B436" t="s">
        <v>489</v>
      </c>
      <c r="C436" t="s">
        <v>490</v>
      </c>
      <c r="D436" t="str">
        <f t="shared" si="6"/>
        <v>Alex Hester</v>
      </c>
      <c r="E436">
        <v>33</v>
      </c>
      <c r="F436" t="s">
        <v>15</v>
      </c>
      <c r="G436" t="s">
        <v>36</v>
      </c>
      <c r="H436" s="3">
        <v>49812</v>
      </c>
      <c r="I436" t="s">
        <v>17</v>
      </c>
    </row>
    <row r="437" spans="1:9">
      <c r="A437">
        <v>10447</v>
      </c>
      <c r="B437" t="s">
        <v>491</v>
      </c>
      <c r="C437" t="s">
        <v>492</v>
      </c>
      <c r="D437" t="str">
        <f t="shared" si="6"/>
        <v>Melissa Pope</v>
      </c>
      <c r="E437">
        <v>27</v>
      </c>
      <c r="F437" t="s">
        <v>27</v>
      </c>
      <c r="G437" t="s">
        <v>30</v>
      </c>
      <c r="H437" s="3">
        <v>78596</v>
      </c>
      <c r="I437" t="s">
        <v>21</v>
      </c>
    </row>
    <row r="438" spans="1:9">
      <c r="A438">
        <v>10448</v>
      </c>
      <c r="B438" t="s">
        <v>493</v>
      </c>
      <c r="C438" t="s">
        <v>105</v>
      </c>
      <c r="D438" t="str">
        <f t="shared" si="6"/>
        <v>Christie Clark</v>
      </c>
      <c r="E438">
        <v>21</v>
      </c>
      <c r="F438" t="s">
        <v>27</v>
      </c>
      <c r="G438" t="s">
        <v>56</v>
      </c>
      <c r="H438" s="3">
        <v>165051</v>
      </c>
      <c r="I438" t="s">
        <v>17</v>
      </c>
    </row>
    <row r="439" spans="1:9">
      <c r="A439">
        <v>10449</v>
      </c>
      <c r="B439" t="s">
        <v>494</v>
      </c>
      <c r="C439" t="s">
        <v>495</v>
      </c>
      <c r="D439" t="str">
        <f t="shared" si="6"/>
        <v>Todd Robbins</v>
      </c>
      <c r="E439">
        <v>34</v>
      </c>
      <c r="F439" t="s">
        <v>15</v>
      </c>
      <c r="G439" t="s">
        <v>36</v>
      </c>
      <c r="H439" s="3">
        <v>10789</v>
      </c>
      <c r="I439" t="s">
        <v>17</v>
      </c>
    </row>
    <row r="440" spans="1:9">
      <c r="A440">
        <v>10450</v>
      </c>
      <c r="B440" t="s">
        <v>473</v>
      </c>
      <c r="C440" t="s">
        <v>471</v>
      </c>
      <c r="D440" t="str">
        <f t="shared" si="6"/>
        <v>George Calderon</v>
      </c>
      <c r="E440">
        <v>32</v>
      </c>
      <c r="F440" t="s">
        <v>15</v>
      </c>
      <c r="G440" t="s">
        <v>41</v>
      </c>
      <c r="H440" s="3">
        <v>197850</v>
      </c>
      <c r="I440" t="s">
        <v>21</v>
      </c>
    </row>
    <row r="441" spans="1:9">
      <c r="A441">
        <v>10451</v>
      </c>
      <c r="B441" t="s">
        <v>496</v>
      </c>
      <c r="C441" t="s">
        <v>497</v>
      </c>
      <c r="D441" t="str">
        <f t="shared" si="6"/>
        <v>Beth Mckinney</v>
      </c>
      <c r="E441">
        <v>22</v>
      </c>
      <c r="F441" t="s">
        <v>26</v>
      </c>
      <c r="G441" t="s">
        <v>44</v>
      </c>
      <c r="H441" s="3">
        <v>8535</v>
      </c>
      <c r="I441" t="s">
        <v>21</v>
      </c>
    </row>
    <row r="442" spans="1:9">
      <c r="A442">
        <v>10452</v>
      </c>
      <c r="B442" t="s">
        <v>313</v>
      </c>
      <c r="C442" t="s">
        <v>498</v>
      </c>
      <c r="D442" t="str">
        <f t="shared" si="6"/>
        <v>Justin Knox</v>
      </c>
      <c r="E442">
        <v>28</v>
      </c>
      <c r="F442" t="s">
        <v>15</v>
      </c>
      <c r="G442" t="s">
        <v>49</v>
      </c>
      <c r="H442" s="3">
        <v>7331</v>
      </c>
      <c r="I442" t="s">
        <v>21</v>
      </c>
    </row>
    <row r="443" spans="1:9">
      <c r="A443">
        <v>10453</v>
      </c>
      <c r="B443" t="s">
        <v>499</v>
      </c>
      <c r="C443" t="s">
        <v>65</v>
      </c>
      <c r="D443" t="str">
        <f t="shared" si="6"/>
        <v>Joshua Williams</v>
      </c>
      <c r="E443">
        <v>21</v>
      </c>
      <c r="F443" t="s">
        <v>15</v>
      </c>
      <c r="G443" t="s">
        <v>22</v>
      </c>
      <c r="H443" s="3">
        <v>138184</v>
      </c>
      <c r="I443" t="s">
        <v>21</v>
      </c>
    </row>
    <row r="444" spans="1:9">
      <c r="A444">
        <v>10454</v>
      </c>
      <c r="B444" t="s">
        <v>204</v>
      </c>
      <c r="C444" t="s">
        <v>76</v>
      </c>
      <c r="D444" t="str">
        <f t="shared" si="6"/>
        <v>Nicholas James</v>
      </c>
      <c r="E444">
        <v>23</v>
      </c>
      <c r="F444" t="s">
        <v>26</v>
      </c>
      <c r="G444" t="s">
        <v>44</v>
      </c>
      <c r="H444" s="3">
        <v>115427</v>
      </c>
      <c r="I444" t="s">
        <v>21</v>
      </c>
    </row>
    <row r="445" spans="1:9">
      <c r="A445">
        <v>10455</v>
      </c>
      <c r="B445" t="s">
        <v>500</v>
      </c>
      <c r="C445" t="s">
        <v>118</v>
      </c>
      <c r="D445" t="str">
        <f t="shared" si="6"/>
        <v>Kathleen King</v>
      </c>
      <c r="E445">
        <v>30</v>
      </c>
      <c r="F445" t="s">
        <v>27</v>
      </c>
      <c r="G445" t="s">
        <v>44</v>
      </c>
      <c r="H445" s="3">
        <v>139121</v>
      </c>
      <c r="I445" t="s">
        <v>17</v>
      </c>
    </row>
    <row r="446" spans="1:9">
      <c r="A446">
        <v>10456</v>
      </c>
      <c r="B446" t="s">
        <v>501</v>
      </c>
      <c r="C446" t="s">
        <v>502</v>
      </c>
      <c r="D446" t="str">
        <f t="shared" si="6"/>
        <v>Renee Hensley</v>
      </c>
      <c r="E446">
        <v>31</v>
      </c>
      <c r="F446" t="s">
        <v>15</v>
      </c>
      <c r="G446" t="s">
        <v>56</v>
      </c>
      <c r="H446" s="3">
        <v>40660</v>
      </c>
      <c r="I446" t="s">
        <v>21</v>
      </c>
    </row>
    <row r="447" spans="1:9">
      <c r="A447">
        <v>10457</v>
      </c>
      <c r="B447" t="s">
        <v>503</v>
      </c>
      <c r="C447" t="s">
        <v>504</v>
      </c>
      <c r="D447" t="str">
        <f t="shared" si="6"/>
        <v>Sharon Richardson</v>
      </c>
      <c r="E447">
        <v>32</v>
      </c>
      <c r="F447" t="s">
        <v>15</v>
      </c>
      <c r="G447" t="s">
        <v>49</v>
      </c>
      <c r="H447" s="3">
        <v>119866</v>
      </c>
      <c r="I447" t="s">
        <v>21</v>
      </c>
    </row>
    <row r="448" spans="1:9">
      <c r="A448">
        <v>10458</v>
      </c>
      <c r="B448" t="s">
        <v>240</v>
      </c>
      <c r="C448" t="s">
        <v>505</v>
      </c>
      <c r="D448" t="str">
        <f t="shared" si="6"/>
        <v>Joseph Mosley</v>
      </c>
      <c r="E448">
        <v>27</v>
      </c>
      <c r="F448" t="s">
        <v>15</v>
      </c>
      <c r="G448" t="s">
        <v>56</v>
      </c>
      <c r="H448" s="3">
        <v>90592</v>
      </c>
      <c r="I448" t="s">
        <v>17</v>
      </c>
    </row>
    <row r="449" spans="1:9">
      <c r="A449">
        <v>10459</v>
      </c>
      <c r="B449" t="s">
        <v>355</v>
      </c>
      <c r="C449" t="s">
        <v>220</v>
      </c>
      <c r="D449" t="str">
        <f t="shared" si="6"/>
        <v>Stephanie Jones</v>
      </c>
      <c r="E449">
        <v>33</v>
      </c>
      <c r="F449" t="s">
        <v>27</v>
      </c>
      <c r="G449" t="s">
        <v>49</v>
      </c>
      <c r="H449" s="3">
        <v>101384</v>
      </c>
      <c r="I449" t="s">
        <v>17</v>
      </c>
    </row>
    <row r="450" spans="1:9">
      <c r="A450">
        <v>10460</v>
      </c>
      <c r="B450" t="s">
        <v>506</v>
      </c>
      <c r="C450" t="s">
        <v>143</v>
      </c>
      <c r="D450" t="str">
        <f t="shared" si="6"/>
        <v>Madeline Campbell</v>
      </c>
      <c r="E450">
        <v>24</v>
      </c>
      <c r="F450" t="s">
        <v>15</v>
      </c>
      <c r="G450" t="s">
        <v>27</v>
      </c>
      <c r="H450" s="3">
        <v>151934</v>
      </c>
      <c r="I450" t="s">
        <v>21</v>
      </c>
    </row>
    <row r="451" spans="1:9">
      <c r="A451">
        <v>10461</v>
      </c>
      <c r="B451" t="s">
        <v>503</v>
      </c>
      <c r="C451" t="s">
        <v>507</v>
      </c>
      <c r="D451" t="str">
        <f t="shared" ref="D451:D514" si="7">CONCATENATE(B451, " ", C451)</f>
        <v>Sharon Spencer</v>
      </c>
      <c r="E451">
        <v>27</v>
      </c>
      <c r="F451" t="s">
        <v>26</v>
      </c>
      <c r="G451" t="s">
        <v>49</v>
      </c>
      <c r="H451" s="3">
        <v>184991</v>
      </c>
      <c r="I451" t="s">
        <v>17</v>
      </c>
    </row>
    <row r="452" spans="1:9">
      <c r="A452">
        <v>10462</v>
      </c>
      <c r="B452" t="s">
        <v>72</v>
      </c>
      <c r="C452" t="s">
        <v>508</v>
      </c>
      <c r="D452" t="str">
        <f t="shared" si="7"/>
        <v>Christopher Davies</v>
      </c>
      <c r="E452">
        <v>18</v>
      </c>
      <c r="F452" t="s">
        <v>15</v>
      </c>
      <c r="G452" t="s">
        <v>53</v>
      </c>
      <c r="H452" s="3">
        <v>142553</v>
      </c>
      <c r="I452" t="s">
        <v>21</v>
      </c>
    </row>
    <row r="453" spans="1:9">
      <c r="A453">
        <v>10463</v>
      </c>
      <c r="B453" t="s">
        <v>216</v>
      </c>
      <c r="C453" t="s">
        <v>480</v>
      </c>
      <c r="D453" t="str">
        <f t="shared" si="7"/>
        <v>Ryan Taylor</v>
      </c>
      <c r="E453">
        <v>28</v>
      </c>
      <c r="F453" t="s">
        <v>876</v>
      </c>
      <c r="G453" t="s">
        <v>30</v>
      </c>
      <c r="H453" s="3">
        <v>188004</v>
      </c>
      <c r="I453" t="s">
        <v>21</v>
      </c>
    </row>
    <row r="454" spans="1:9">
      <c r="A454">
        <v>10464</v>
      </c>
      <c r="B454" t="s">
        <v>446</v>
      </c>
      <c r="C454" t="s">
        <v>473</v>
      </c>
      <c r="D454" t="str">
        <f t="shared" si="7"/>
        <v>Alexis George</v>
      </c>
      <c r="E454">
        <v>18</v>
      </c>
      <c r="F454" t="s">
        <v>26</v>
      </c>
      <c r="G454" t="s">
        <v>54</v>
      </c>
      <c r="H454" s="3">
        <v>47890</v>
      </c>
      <c r="I454" t="s">
        <v>21</v>
      </c>
    </row>
    <row r="455" spans="1:9">
      <c r="A455">
        <v>10465</v>
      </c>
      <c r="B455" t="s">
        <v>403</v>
      </c>
      <c r="C455" t="s">
        <v>509</v>
      </c>
      <c r="D455" t="str">
        <f t="shared" si="7"/>
        <v>Donald Frazier</v>
      </c>
      <c r="E455">
        <v>21</v>
      </c>
      <c r="F455" t="s">
        <v>15</v>
      </c>
      <c r="G455" t="s">
        <v>49</v>
      </c>
      <c r="H455" s="3">
        <v>9001</v>
      </c>
      <c r="I455" t="s">
        <v>21</v>
      </c>
    </row>
    <row r="456" spans="1:9">
      <c r="A456">
        <v>10466</v>
      </c>
      <c r="B456" t="s">
        <v>510</v>
      </c>
      <c r="C456" t="s">
        <v>220</v>
      </c>
      <c r="D456" t="str">
        <f t="shared" si="7"/>
        <v>Annette Jones</v>
      </c>
      <c r="E456">
        <v>19</v>
      </c>
      <c r="F456" t="s">
        <v>26</v>
      </c>
      <c r="G456" t="s">
        <v>30</v>
      </c>
      <c r="H456" s="3">
        <v>75818</v>
      </c>
      <c r="I456" t="s">
        <v>17</v>
      </c>
    </row>
    <row r="457" spans="1:9">
      <c r="A457">
        <v>10467</v>
      </c>
      <c r="B457" t="s">
        <v>511</v>
      </c>
      <c r="C457" t="s">
        <v>301</v>
      </c>
      <c r="D457" t="str">
        <f t="shared" si="7"/>
        <v>Traci Wood</v>
      </c>
      <c r="E457">
        <v>24</v>
      </c>
      <c r="F457" t="s">
        <v>26</v>
      </c>
      <c r="G457" t="s">
        <v>22</v>
      </c>
      <c r="H457" s="3">
        <v>182937</v>
      </c>
      <c r="I457" t="s">
        <v>21</v>
      </c>
    </row>
    <row r="458" spans="1:9">
      <c r="A458">
        <v>10468</v>
      </c>
      <c r="B458" t="s">
        <v>206</v>
      </c>
      <c r="C458" t="s">
        <v>512</v>
      </c>
      <c r="D458" t="str">
        <f t="shared" si="7"/>
        <v>Charles Wong</v>
      </c>
      <c r="E458">
        <v>28</v>
      </c>
      <c r="F458" t="s">
        <v>26</v>
      </c>
      <c r="G458" t="s">
        <v>27</v>
      </c>
      <c r="H458" s="3">
        <v>163544</v>
      </c>
      <c r="I458" t="s">
        <v>21</v>
      </c>
    </row>
    <row r="459" spans="1:9">
      <c r="A459">
        <v>10469</v>
      </c>
      <c r="B459" t="s">
        <v>200</v>
      </c>
      <c r="C459" t="s">
        <v>513</v>
      </c>
      <c r="D459" t="str">
        <f t="shared" si="7"/>
        <v>Natasha Waller</v>
      </c>
      <c r="E459">
        <v>32</v>
      </c>
      <c r="F459" t="s">
        <v>26</v>
      </c>
      <c r="G459" t="s">
        <v>30</v>
      </c>
      <c r="H459" s="3">
        <v>143152</v>
      </c>
      <c r="I459" t="s">
        <v>21</v>
      </c>
    </row>
    <row r="460" spans="1:9">
      <c r="A460">
        <v>10470</v>
      </c>
      <c r="B460" t="s">
        <v>514</v>
      </c>
      <c r="C460" t="s">
        <v>385</v>
      </c>
      <c r="D460" t="str">
        <f t="shared" si="7"/>
        <v>Carol Reed</v>
      </c>
      <c r="E460">
        <v>19</v>
      </c>
      <c r="F460" t="s">
        <v>27</v>
      </c>
      <c r="G460" t="s">
        <v>56</v>
      </c>
      <c r="H460" s="3">
        <v>152754</v>
      </c>
      <c r="I460" t="s">
        <v>21</v>
      </c>
    </row>
    <row r="461" spans="1:9">
      <c r="A461">
        <v>10471</v>
      </c>
      <c r="B461" t="s">
        <v>515</v>
      </c>
      <c r="C461" t="s">
        <v>516</v>
      </c>
      <c r="D461" t="str">
        <f t="shared" si="7"/>
        <v>Zachary Maynard</v>
      </c>
      <c r="E461">
        <v>21</v>
      </c>
      <c r="F461" t="s">
        <v>15</v>
      </c>
      <c r="G461" t="s">
        <v>16</v>
      </c>
      <c r="H461" s="3">
        <v>116235</v>
      </c>
      <c r="I461" t="s">
        <v>21</v>
      </c>
    </row>
    <row r="462" spans="1:9">
      <c r="A462">
        <v>10472</v>
      </c>
      <c r="B462" t="s">
        <v>517</v>
      </c>
      <c r="C462" t="s">
        <v>99</v>
      </c>
      <c r="D462" t="str">
        <f t="shared" si="7"/>
        <v>Derrick Thompson</v>
      </c>
      <c r="E462">
        <v>23</v>
      </c>
      <c r="F462" t="s">
        <v>15</v>
      </c>
      <c r="G462" t="s">
        <v>27</v>
      </c>
      <c r="H462" s="3">
        <v>166621</v>
      </c>
      <c r="I462" t="s">
        <v>21</v>
      </c>
    </row>
    <row r="463" spans="1:9">
      <c r="A463">
        <v>10473</v>
      </c>
      <c r="B463" t="s">
        <v>518</v>
      </c>
      <c r="C463" t="s">
        <v>108</v>
      </c>
      <c r="D463" t="str">
        <f t="shared" si="7"/>
        <v>Sergio Robinson</v>
      </c>
      <c r="E463">
        <v>27</v>
      </c>
      <c r="F463" t="s">
        <v>15</v>
      </c>
      <c r="G463" t="s">
        <v>16</v>
      </c>
      <c r="H463" s="3">
        <v>137072</v>
      </c>
      <c r="I463" t="s">
        <v>21</v>
      </c>
    </row>
    <row r="464" spans="1:9">
      <c r="A464">
        <v>10474</v>
      </c>
      <c r="B464" t="s">
        <v>496</v>
      </c>
      <c r="C464" t="s">
        <v>445</v>
      </c>
      <c r="D464" t="str">
        <f t="shared" si="7"/>
        <v>Beth Mercado</v>
      </c>
      <c r="E464">
        <v>19</v>
      </c>
      <c r="F464" t="s">
        <v>26</v>
      </c>
      <c r="G464" t="s">
        <v>30</v>
      </c>
      <c r="H464" s="3">
        <v>59031</v>
      </c>
      <c r="I464" t="s">
        <v>21</v>
      </c>
    </row>
    <row r="465" spans="1:9">
      <c r="A465">
        <v>10475</v>
      </c>
      <c r="B465" t="s">
        <v>519</v>
      </c>
      <c r="C465" t="s">
        <v>126</v>
      </c>
      <c r="D465" t="str">
        <f t="shared" si="7"/>
        <v>Maurice Carter</v>
      </c>
      <c r="E465">
        <v>21</v>
      </c>
      <c r="F465" t="s">
        <v>15</v>
      </c>
      <c r="G465" t="s">
        <v>41</v>
      </c>
      <c r="H465" s="3">
        <v>133051</v>
      </c>
      <c r="I465" t="s">
        <v>17</v>
      </c>
    </row>
    <row r="466" spans="1:9">
      <c r="A466">
        <v>10476</v>
      </c>
      <c r="B466" t="s">
        <v>315</v>
      </c>
      <c r="C466" t="s">
        <v>520</v>
      </c>
      <c r="D466" t="str">
        <f t="shared" si="7"/>
        <v>Kevin Bishop</v>
      </c>
      <c r="E466">
        <v>20</v>
      </c>
      <c r="F466" t="s">
        <v>15</v>
      </c>
      <c r="G466" t="s">
        <v>41</v>
      </c>
      <c r="H466" s="3">
        <v>125834</v>
      </c>
      <c r="I466" t="s">
        <v>21</v>
      </c>
    </row>
    <row r="467" spans="1:9">
      <c r="A467">
        <v>10477</v>
      </c>
      <c r="B467" t="s">
        <v>521</v>
      </c>
      <c r="C467" t="s">
        <v>522</v>
      </c>
      <c r="D467" t="str">
        <f t="shared" si="7"/>
        <v>Patricia Miles</v>
      </c>
      <c r="E467">
        <v>33</v>
      </c>
      <c r="F467" t="s">
        <v>26</v>
      </c>
      <c r="G467" t="s">
        <v>39</v>
      </c>
      <c r="H467" s="3">
        <v>53208</v>
      </c>
      <c r="I467" t="s">
        <v>17</v>
      </c>
    </row>
    <row r="468" spans="1:9">
      <c r="A468">
        <v>10478</v>
      </c>
      <c r="B468" t="s">
        <v>523</v>
      </c>
      <c r="C468" t="s">
        <v>524</v>
      </c>
      <c r="D468" t="str">
        <f t="shared" si="7"/>
        <v>Rachel Leblanc</v>
      </c>
      <c r="E468">
        <v>19</v>
      </c>
      <c r="F468" t="s">
        <v>26</v>
      </c>
      <c r="G468" t="s">
        <v>22</v>
      </c>
      <c r="H468" s="3">
        <v>138340</v>
      </c>
      <c r="I468" t="s">
        <v>21</v>
      </c>
    </row>
    <row r="469" spans="1:9">
      <c r="A469">
        <v>10479</v>
      </c>
      <c r="B469" t="s">
        <v>525</v>
      </c>
      <c r="C469" t="s">
        <v>526</v>
      </c>
      <c r="D469" t="str">
        <f t="shared" si="7"/>
        <v>Jillian Harrison</v>
      </c>
      <c r="E469">
        <v>26</v>
      </c>
      <c r="F469" t="s">
        <v>15</v>
      </c>
      <c r="G469" t="s">
        <v>44</v>
      </c>
      <c r="H469" s="3">
        <v>195408</v>
      </c>
      <c r="I469" t="s">
        <v>21</v>
      </c>
    </row>
    <row r="470" spans="1:9">
      <c r="A470">
        <v>10480</v>
      </c>
      <c r="B470" t="s">
        <v>313</v>
      </c>
      <c r="C470" t="s">
        <v>527</v>
      </c>
      <c r="D470" t="str">
        <f t="shared" si="7"/>
        <v>Justin Boyd</v>
      </c>
      <c r="E470">
        <v>24</v>
      </c>
      <c r="F470" t="s">
        <v>27</v>
      </c>
      <c r="G470" t="s">
        <v>22</v>
      </c>
      <c r="H470" s="3">
        <v>158213</v>
      </c>
      <c r="I470" t="s">
        <v>17</v>
      </c>
    </row>
    <row r="471" spans="1:9">
      <c r="A471">
        <v>10481</v>
      </c>
      <c r="B471" t="s">
        <v>450</v>
      </c>
      <c r="C471" t="s">
        <v>312</v>
      </c>
      <c r="D471" t="str">
        <f t="shared" si="7"/>
        <v>Richard Espinoza</v>
      </c>
      <c r="E471">
        <v>27</v>
      </c>
      <c r="F471" t="s">
        <v>15</v>
      </c>
      <c r="G471" t="s">
        <v>39</v>
      </c>
      <c r="H471" s="3">
        <v>136884</v>
      </c>
      <c r="I471" t="s">
        <v>21</v>
      </c>
    </row>
    <row r="472" spans="1:9">
      <c r="A472">
        <v>10482</v>
      </c>
      <c r="B472" t="s">
        <v>130</v>
      </c>
      <c r="C472" t="s">
        <v>87</v>
      </c>
      <c r="D472" t="str">
        <f t="shared" si="7"/>
        <v>Anthony Wilson</v>
      </c>
      <c r="E472">
        <v>33</v>
      </c>
      <c r="F472" t="s">
        <v>15</v>
      </c>
      <c r="G472" t="s">
        <v>16</v>
      </c>
      <c r="H472" s="3">
        <v>11592</v>
      </c>
      <c r="I472" t="s">
        <v>17</v>
      </c>
    </row>
    <row r="473" spans="1:9">
      <c r="A473">
        <v>10483</v>
      </c>
      <c r="B473" t="s">
        <v>528</v>
      </c>
      <c r="C473" t="s">
        <v>529</v>
      </c>
      <c r="D473" t="str">
        <f t="shared" si="7"/>
        <v>Rebecca Pace</v>
      </c>
      <c r="E473">
        <v>33</v>
      </c>
      <c r="F473" t="s">
        <v>26</v>
      </c>
      <c r="G473" t="s">
        <v>30</v>
      </c>
      <c r="H473" s="3">
        <v>85399</v>
      </c>
      <c r="I473" t="s">
        <v>17</v>
      </c>
    </row>
    <row r="474" spans="1:9">
      <c r="A474">
        <v>10484</v>
      </c>
      <c r="B474" t="s">
        <v>530</v>
      </c>
      <c r="C474" t="s">
        <v>150</v>
      </c>
      <c r="D474" t="str">
        <f t="shared" si="7"/>
        <v>Christine Sanchez</v>
      </c>
      <c r="E474">
        <v>29</v>
      </c>
      <c r="F474" t="s">
        <v>27</v>
      </c>
      <c r="G474" t="s">
        <v>53</v>
      </c>
      <c r="H474" s="3">
        <v>47619</v>
      </c>
      <c r="I474" t="s">
        <v>17</v>
      </c>
    </row>
    <row r="475" spans="1:9">
      <c r="A475">
        <v>10485</v>
      </c>
      <c r="B475" t="s">
        <v>531</v>
      </c>
      <c r="C475" t="s">
        <v>532</v>
      </c>
      <c r="D475" t="str">
        <f t="shared" si="7"/>
        <v>Cassandra Arnold</v>
      </c>
      <c r="E475">
        <v>32</v>
      </c>
      <c r="F475" t="s">
        <v>26</v>
      </c>
      <c r="G475" t="s">
        <v>54</v>
      </c>
      <c r="H475" s="3">
        <v>14853</v>
      </c>
      <c r="I475" t="s">
        <v>21</v>
      </c>
    </row>
    <row r="476" spans="1:9">
      <c r="A476">
        <v>10486</v>
      </c>
      <c r="B476" t="s">
        <v>60</v>
      </c>
      <c r="C476" t="s">
        <v>220</v>
      </c>
      <c r="D476" t="str">
        <f t="shared" si="7"/>
        <v>Jessica Jones</v>
      </c>
      <c r="E476">
        <v>31</v>
      </c>
      <c r="F476" t="s">
        <v>26</v>
      </c>
      <c r="G476" t="s">
        <v>44</v>
      </c>
      <c r="H476" s="3">
        <v>155766</v>
      </c>
      <c r="I476" t="s">
        <v>17</v>
      </c>
    </row>
    <row r="477" spans="1:9">
      <c r="A477">
        <v>10487</v>
      </c>
      <c r="B477" t="s">
        <v>533</v>
      </c>
      <c r="C477" t="s">
        <v>99</v>
      </c>
      <c r="D477" t="str">
        <f t="shared" si="7"/>
        <v>Darrell Thompson</v>
      </c>
      <c r="E477">
        <v>24</v>
      </c>
      <c r="F477" t="s">
        <v>15</v>
      </c>
      <c r="G477" t="s">
        <v>41</v>
      </c>
      <c r="H477" s="3">
        <v>99036</v>
      </c>
      <c r="I477" t="s">
        <v>21</v>
      </c>
    </row>
    <row r="478" spans="1:9">
      <c r="A478">
        <v>10488</v>
      </c>
      <c r="B478" t="s">
        <v>534</v>
      </c>
      <c r="C478" t="s">
        <v>401</v>
      </c>
      <c r="D478" t="str">
        <f t="shared" si="7"/>
        <v>Caitlyn Simmons</v>
      </c>
      <c r="E478">
        <v>32</v>
      </c>
      <c r="F478" t="s">
        <v>26</v>
      </c>
      <c r="G478" t="s">
        <v>22</v>
      </c>
      <c r="H478" s="3">
        <v>93918</v>
      </c>
      <c r="I478" t="s">
        <v>21</v>
      </c>
    </row>
    <row r="479" spans="1:9">
      <c r="A479">
        <v>10489</v>
      </c>
      <c r="B479" t="s">
        <v>466</v>
      </c>
      <c r="C479" t="s">
        <v>80</v>
      </c>
      <c r="D479" t="str">
        <f t="shared" si="7"/>
        <v>Michael Benjamin</v>
      </c>
      <c r="E479">
        <v>29</v>
      </c>
      <c r="F479" t="s">
        <v>27</v>
      </c>
      <c r="G479" t="s">
        <v>56</v>
      </c>
      <c r="H479" s="3">
        <v>197677</v>
      </c>
      <c r="I479" t="s">
        <v>21</v>
      </c>
    </row>
    <row r="480" spans="1:9">
      <c r="A480">
        <v>10490</v>
      </c>
      <c r="B480" t="s">
        <v>535</v>
      </c>
      <c r="C480" t="s">
        <v>536</v>
      </c>
      <c r="D480" t="str">
        <f t="shared" si="7"/>
        <v>Bianca Becker</v>
      </c>
      <c r="E480">
        <v>34</v>
      </c>
      <c r="F480" t="s">
        <v>26</v>
      </c>
      <c r="G480" t="s">
        <v>27</v>
      </c>
      <c r="H480" s="3">
        <v>151684</v>
      </c>
      <c r="I480" t="s">
        <v>17</v>
      </c>
    </row>
    <row r="481" spans="1:9">
      <c r="A481">
        <v>10491</v>
      </c>
      <c r="B481" t="s">
        <v>537</v>
      </c>
      <c r="C481" t="s">
        <v>538</v>
      </c>
      <c r="D481" t="str">
        <f t="shared" si="7"/>
        <v>Brenda Bradley</v>
      </c>
      <c r="E481">
        <v>18</v>
      </c>
      <c r="F481" t="s">
        <v>26</v>
      </c>
      <c r="G481" t="s">
        <v>53</v>
      </c>
      <c r="H481" s="3">
        <v>128130</v>
      </c>
      <c r="I481" t="s">
        <v>17</v>
      </c>
    </row>
    <row r="482" spans="1:9">
      <c r="A482">
        <v>10492</v>
      </c>
      <c r="B482" t="s">
        <v>539</v>
      </c>
      <c r="C482" t="s">
        <v>71</v>
      </c>
      <c r="D482" t="str">
        <f t="shared" si="7"/>
        <v>Patrick Davis</v>
      </c>
      <c r="E482">
        <v>21</v>
      </c>
      <c r="F482" t="s">
        <v>15</v>
      </c>
      <c r="G482" t="s">
        <v>27</v>
      </c>
      <c r="H482" s="3">
        <v>100157</v>
      </c>
      <c r="I482" t="s">
        <v>21</v>
      </c>
    </row>
    <row r="483" spans="1:9">
      <c r="A483">
        <v>10493</v>
      </c>
      <c r="B483" t="s">
        <v>485</v>
      </c>
      <c r="C483" t="s">
        <v>487</v>
      </c>
      <c r="D483" t="str">
        <f t="shared" si="7"/>
        <v>Nathaniel Hart</v>
      </c>
      <c r="E483">
        <v>22</v>
      </c>
      <c r="F483" t="s">
        <v>27</v>
      </c>
      <c r="G483" t="s">
        <v>53</v>
      </c>
      <c r="H483" s="3">
        <v>60003</v>
      </c>
      <c r="I483" t="s">
        <v>17</v>
      </c>
    </row>
    <row r="484" spans="1:9">
      <c r="A484">
        <v>10494</v>
      </c>
      <c r="B484" t="s">
        <v>499</v>
      </c>
      <c r="C484" t="s">
        <v>81</v>
      </c>
      <c r="D484" t="str">
        <f t="shared" si="7"/>
        <v>Joshua Lee</v>
      </c>
      <c r="E484">
        <v>33</v>
      </c>
      <c r="F484" t="s">
        <v>15</v>
      </c>
      <c r="G484" t="s">
        <v>30</v>
      </c>
      <c r="H484" s="3">
        <v>93495</v>
      </c>
      <c r="I484" t="s">
        <v>21</v>
      </c>
    </row>
    <row r="485" spans="1:9">
      <c r="A485">
        <v>10495</v>
      </c>
      <c r="B485" t="s">
        <v>311</v>
      </c>
      <c r="C485" t="s">
        <v>540</v>
      </c>
      <c r="D485" t="str">
        <f t="shared" si="7"/>
        <v>Eric Herring</v>
      </c>
      <c r="E485">
        <v>19</v>
      </c>
      <c r="F485" t="s">
        <v>15</v>
      </c>
      <c r="G485" t="s">
        <v>36</v>
      </c>
      <c r="H485" s="3">
        <v>98107</v>
      </c>
      <c r="I485" t="s">
        <v>17</v>
      </c>
    </row>
    <row r="486" spans="1:9">
      <c r="A486">
        <v>10496</v>
      </c>
      <c r="B486" t="s">
        <v>185</v>
      </c>
      <c r="C486" t="s">
        <v>541</v>
      </c>
      <c r="D486" t="str">
        <f t="shared" si="7"/>
        <v>Adrian Hoffman</v>
      </c>
      <c r="E486">
        <v>20</v>
      </c>
      <c r="F486" t="s">
        <v>15</v>
      </c>
      <c r="G486" t="s">
        <v>30</v>
      </c>
      <c r="H486" s="3">
        <v>44756</v>
      </c>
      <c r="I486" t="s">
        <v>17</v>
      </c>
    </row>
    <row r="487" spans="1:9">
      <c r="A487">
        <v>10497</v>
      </c>
      <c r="B487" t="s">
        <v>91</v>
      </c>
      <c r="C487" t="s">
        <v>130</v>
      </c>
      <c r="D487" t="str">
        <f t="shared" si="7"/>
        <v>Thomas Anthony</v>
      </c>
      <c r="E487">
        <v>31</v>
      </c>
      <c r="F487" t="s">
        <v>27</v>
      </c>
      <c r="G487" t="s">
        <v>56</v>
      </c>
      <c r="H487" s="3">
        <v>133172</v>
      </c>
      <c r="I487" t="s">
        <v>21</v>
      </c>
    </row>
    <row r="488" spans="1:9">
      <c r="A488">
        <v>10498</v>
      </c>
      <c r="B488" t="s">
        <v>130</v>
      </c>
      <c r="C488" t="s">
        <v>542</v>
      </c>
      <c r="D488" t="str">
        <f t="shared" si="7"/>
        <v>Anthony Dalton</v>
      </c>
      <c r="E488">
        <v>31</v>
      </c>
      <c r="F488" t="s">
        <v>27</v>
      </c>
      <c r="G488" t="s">
        <v>36</v>
      </c>
      <c r="H488" s="3">
        <v>11250</v>
      </c>
      <c r="I488" t="s">
        <v>17</v>
      </c>
    </row>
    <row r="489" spans="1:9">
      <c r="A489">
        <v>10499</v>
      </c>
      <c r="B489" t="s">
        <v>398</v>
      </c>
      <c r="C489" t="s">
        <v>543</v>
      </c>
      <c r="D489" t="str">
        <f t="shared" si="7"/>
        <v>Cindy Malone</v>
      </c>
      <c r="E489">
        <v>32</v>
      </c>
      <c r="F489" t="s">
        <v>26</v>
      </c>
      <c r="G489" t="s">
        <v>41</v>
      </c>
      <c r="H489" s="3">
        <v>6222</v>
      </c>
      <c r="I489" t="s">
        <v>17</v>
      </c>
    </row>
    <row r="490" spans="1:9">
      <c r="A490">
        <v>10500</v>
      </c>
      <c r="B490" t="s">
        <v>76</v>
      </c>
      <c r="C490" t="s">
        <v>112</v>
      </c>
      <c r="D490" t="str">
        <f t="shared" si="7"/>
        <v>James Hall</v>
      </c>
      <c r="E490">
        <v>18</v>
      </c>
      <c r="F490" t="s">
        <v>15</v>
      </c>
      <c r="G490" t="s">
        <v>16</v>
      </c>
      <c r="H490" s="3">
        <v>195220</v>
      </c>
      <c r="I490" t="s">
        <v>21</v>
      </c>
    </row>
    <row r="491" spans="1:9">
      <c r="A491">
        <v>10501</v>
      </c>
      <c r="B491" t="s">
        <v>448</v>
      </c>
      <c r="C491" t="s">
        <v>483</v>
      </c>
      <c r="D491" t="str">
        <f t="shared" si="7"/>
        <v>Mark Shepherd</v>
      </c>
      <c r="E491">
        <v>23</v>
      </c>
      <c r="F491" t="s">
        <v>15</v>
      </c>
      <c r="G491" t="s">
        <v>53</v>
      </c>
      <c r="H491" s="3">
        <v>64309</v>
      </c>
      <c r="I491" t="s">
        <v>17</v>
      </c>
    </row>
    <row r="492" spans="1:9">
      <c r="A492">
        <v>10502</v>
      </c>
      <c r="B492" t="s">
        <v>451</v>
      </c>
      <c r="C492" t="s">
        <v>127</v>
      </c>
      <c r="D492" t="str">
        <f t="shared" si="7"/>
        <v>Holly Adams</v>
      </c>
      <c r="E492">
        <v>28</v>
      </c>
      <c r="F492" t="s">
        <v>26</v>
      </c>
      <c r="G492" t="s">
        <v>16</v>
      </c>
      <c r="H492" s="3">
        <v>18500</v>
      </c>
      <c r="I492" t="s">
        <v>21</v>
      </c>
    </row>
    <row r="493" spans="1:9">
      <c r="A493">
        <v>10503</v>
      </c>
      <c r="B493" t="s">
        <v>391</v>
      </c>
      <c r="C493" t="s">
        <v>544</v>
      </c>
      <c r="D493" t="str">
        <f t="shared" si="7"/>
        <v>Brian Abbott</v>
      </c>
      <c r="E493">
        <v>22</v>
      </c>
      <c r="F493" t="s">
        <v>15</v>
      </c>
      <c r="G493" t="s">
        <v>49</v>
      </c>
      <c r="H493" s="3">
        <v>100824</v>
      </c>
      <c r="I493" t="s">
        <v>17</v>
      </c>
    </row>
    <row r="494" spans="1:9">
      <c r="A494">
        <v>10504</v>
      </c>
      <c r="B494" t="s">
        <v>545</v>
      </c>
      <c r="C494" t="s">
        <v>546</v>
      </c>
      <c r="D494" t="str">
        <f t="shared" si="7"/>
        <v>Brendan Diaz</v>
      </c>
      <c r="E494">
        <v>28</v>
      </c>
      <c r="F494" t="s">
        <v>27</v>
      </c>
      <c r="G494" t="s">
        <v>54</v>
      </c>
      <c r="H494" s="3">
        <v>64343</v>
      </c>
      <c r="I494" t="s">
        <v>21</v>
      </c>
    </row>
    <row r="495" spans="1:9">
      <c r="A495">
        <v>10505</v>
      </c>
      <c r="B495" t="s">
        <v>547</v>
      </c>
      <c r="C495" t="s">
        <v>103</v>
      </c>
      <c r="D495" t="str">
        <f t="shared" si="7"/>
        <v>Jesse Harris</v>
      </c>
      <c r="E495">
        <v>28</v>
      </c>
      <c r="F495" t="s">
        <v>26</v>
      </c>
      <c r="G495" t="s">
        <v>39</v>
      </c>
      <c r="H495" s="3">
        <v>15431</v>
      </c>
      <c r="I495" t="s">
        <v>17</v>
      </c>
    </row>
    <row r="496" spans="1:9">
      <c r="A496">
        <v>10506</v>
      </c>
      <c r="B496" t="s">
        <v>477</v>
      </c>
      <c r="C496" t="s">
        <v>71</v>
      </c>
      <c r="D496" t="str">
        <f t="shared" si="7"/>
        <v>Lisa Davis</v>
      </c>
      <c r="E496">
        <v>34</v>
      </c>
      <c r="F496" t="s">
        <v>26</v>
      </c>
      <c r="G496" t="s">
        <v>54</v>
      </c>
      <c r="H496" s="3">
        <v>193594</v>
      </c>
      <c r="I496" t="s">
        <v>21</v>
      </c>
    </row>
    <row r="497" spans="1:9">
      <c r="A497">
        <v>10507</v>
      </c>
      <c r="B497" t="s">
        <v>60</v>
      </c>
      <c r="C497" t="s">
        <v>347</v>
      </c>
      <c r="D497" t="str">
        <f t="shared" si="7"/>
        <v>Jessica Griffin</v>
      </c>
      <c r="E497">
        <v>33</v>
      </c>
      <c r="F497" t="s">
        <v>26</v>
      </c>
      <c r="G497" t="s">
        <v>16</v>
      </c>
      <c r="H497" s="3">
        <v>55804</v>
      </c>
      <c r="I497" t="s">
        <v>17</v>
      </c>
    </row>
    <row r="498" spans="1:9">
      <c r="A498">
        <v>10508</v>
      </c>
      <c r="B498" t="s">
        <v>548</v>
      </c>
      <c r="C498" t="s">
        <v>193</v>
      </c>
      <c r="D498" t="str">
        <f t="shared" si="7"/>
        <v>Molly Lewis</v>
      </c>
      <c r="E498">
        <v>32</v>
      </c>
      <c r="F498" t="s">
        <v>27</v>
      </c>
      <c r="G498" t="s">
        <v>41</v>
      </c>
      <c r="H498" s="3">
        <v>150060</v>
      </c>
      <c r="I498" t="s">
        <v>21</v>
      </c>
    </row>
    <row r="499" spans="1:9">
      <c r="A499">
        <v>10509</v>
      </c>
      <c r="B499" t="s">
        <v>549</v>
      </c>
      <c r="C499" t="s">
        <v>550</v>
      </c>
      <c r="D499" t="str">
        <f t="shared" si="7"/>
        <v>Amy Spears</v>
      </c>
      <c r="E499">
        <v>31</v>
      </c>
      <c r="F499" t="s">
        <v>27</v>
      </c>
      <c r="G499" t="s">
        <v>30</v>
      </c>
      <c r="H499" s="3">
        <v>134522</v>
      </c>
      <c r="I499" t="s">
        <v>21</v>
      </c>
    </row>
    <row r="500" spans="1:9">
      <c r="A500">
        <v>10511</v>
      </c>
      <c r="B500" t="s">
        <v>311</v>
      </c>
      <c r="C500" t="s">
        <v>424</v>
      </c>
      <c r="D500" t="str">
        <f t="shared" si="7"/>
        <v>Eric Willis</v>
      </c>
      <c r="E500">
        <v>26</v>
      </c>
      <c r="F500" t="s">
        <v>15</v>
      </c>
      <c r="G500" t="s">
        <v>36</v>
      </c>
      <c r="H500" s="3">
        <v>5765</v>
      </c>
      <c r="I500" t="s">
        <v>17</v>
      </c>
    </row>
    <row r="501" spans="1:9">
      <c r="A501">
        <v>10512</v>
      </c>
      <c r="B501" t="s">
        <v>414</v>
      </c>
      <c r="C501" t="s">
        <v>268</v>
      </c>
      <c r="D501" t="str">
        <f t="shared" si="7"/>
        <v>Joel Herrera</v>
      </c>
      <c r="E501">
        <v>31</v>
      </c>
      <c r="F501" t="s">
        <v>15</v>
      </c>
      <c r="G501" t="s">
        <v>36</v>
      </c>
      <c r="H501" s="3">
        <v>109120</v>
      </c>
      <c r="I501" t="s">
        <v>17</v>
      </c>
    </row>
    <row r="502" spans="1:9">
      <c r="A502">
        <v>10513</v>
      </c>
      <c r="B502" t="s">
        <v>507</v>
      </c>
      <c r="C502" t="s">
        <v>150</v>
      </c>
      <c r="D502" t="str">
        <f t="shared" si="7"/>
        <v>Spencer Sanchez</v>
      </c>
      <c r="E502">
        <v>26</v>
      </c>
      <c r="F502" t="s">
        <v>15</v>
      </c>
      <c r="G502" t="s">
        <v>36</v>
      </c>
      <c r="H502" s="3">
        <v>59450</v>
      </c>
      <c r="I502" t="s">
        <v>17</v>
      </c>
    </row>
    <row r="503" spans="1:9">
      <c r="A503">
        <v>10514</v>
      </c>
      <c r="B503" t="s">
        <v>169</v>
      </c>
      <c r="C503" t="s">
        <v>240</v>
      </c>
      <c r="D503" t="str">
        <f t="shared" si="7"/>
        <v>David Joseph</v>
      </c>
      <c r="E503">
        <v>28</v>
      </c>
      <c r="F503" t="s">
        <v>15</v>
      </c>
      <c r="G503" t="s">
        <v>44</v>
      </c>
      <c r="H503" s="3">
        <v>29755</v>
      </c>
      <c r="I503" t="s">
        <v>21</v>
      </c>
    </row>
    <row r="504" spans="1:9">
      <c r="A504">
        <v>10515</v>
      </c>
      <c r="B504" t="s">
        <v>392</v>
      </c>
      <c r="C504" t="s">
        <v>148</v>
      </c>
      <c r="D504" t="str">
        <f t="shared" si="7"/>
        <v>Bruce Stewart</v>
      </c>
      <c r="E504">
        <v>19</v>
      </c>
      <c r="F504" t="s">
        <v>27</v>
      </c>
      <c r="G504" t="s">
        <v>39</v>
      </c>
      <c r="H504" s="3">
        <v>82126</v>
      </c>
      <c r="I504" t="s">
        <v>21</v>
      </c>
    </row>
    <row r="505" spans="1:9">
      <c r="A505">
        <v>10516</v>
      </c>
      <c r="B505" t="s">
        <v>552</v>
      </c>
      <c r="C505" t="s">
        <v>553</v>
      </c>
      <c r="D505" t="str">
        <f t="shared" si="7"/>
        <v>Kristie House</v>
      </c>
      <c r="E505">
        <v>31</v>
      </c>
      <c r="F505" t="s">
        <v>26</v>
      </c>
      <c r="G505" t="s">
        <v>16</v>
      </c>
      <c r="H505" s="3">
        <v>194925</v>
      </c>
      <c r="I505" t="s">
        <v>21</v>
      </c>
    </row>
    <row r="506" spans="1:9">
      <c r="A506">
        <v>10517</v>
      </c>
      <c r="B506" t="s">
        <v>554</v>
      </c>
      <c r="C506" t="s">
        <v>555</v>
      </c>
      <c r="D506" t="str">
        <f t="shared" si="7"/>
        <v>Jason Acosta</v>
      </c>
      <c r="E506">
        <v>20</v>
      </c>
      <c r="F506" t="s">
        <v>15</v>
      </c>
      <c r="G506" t="s">
        <v>16</v>
      </c>
      <c r="H506" s="3">
        <v>86914</v>
      </c>
      <c r="I506" t="s">
        <v>17</v>
      </c>
    </row>
    <row r="507" spans="1:9">
      <c r="A507">
        <v>10518</v>
      </c>
      <c r="B507" t="s">
        <v>556</v>
      </c>
      <c r="C507" t="s">
        <v>557</v>
      </c>
      <c r="D507" t="str">
        <f t="shared" si="7"/>
        <v>Chad Garrison</v>
      </c>
      <c r="E507">
        <v>33</v>
      </c>
      <c r="F507" t="s">
        <v>15</v>
      </c>
      <c r="G507" t="s">
        <v>22</v>
      </c>
      <c r="H507" s="3">
        <v>199579</v>
      </c>
      <c r="I507" t="s">
        <v>21</v>
      </c>
    </row>
    <row r="508" spans="1:9">
      <c r="A508">
        <v>10519</v>
      </c>
      <c r="B508" t="s">
        <v>558</v>
      </c>
      <c r="C508" t="s">
        <v>302</v>
      </c>
      <c r="D508" t="str">
        <f t="shared" si="7"/>
        <v>Breanna Gonzales</v>
      </c>
      <c r="E508">
        <v>19</v>
      </c>
      <c r="F508" t="s">
        <v>26</v>
      </c>
      <c r="G508" t="s">
        <v>44</v>
      </c>
      <c r="H508" s="3">
        <v>125280</v>
      </c>
      <c r="I508" t="s">
        <v>17</v>
      </c>
    </row>
    <row r="509" spans="1:9">
      <c r="A509">
        <v>10520</v>
      </c>
      <c r="B509" t="s">
        <v>338</v>
      </c>
      <c r="C509" t="s">
        <v>105</v>
      </c>
      <c r="D509" t="str">
        <f t="shared" si="7"/>
        <v>John Clark</v>
      </c>
      <c r="E509">
        <v>24</v>
      </c>
      <c r="F509" t="s">
        <v>15</v>
      </c>
      <c r="G509" t="s">
        <v>41</v>
      </c>
      <c r="H509" s="3">
        <v>91187</v>
      </c>
      <c r="I509" t="s">
        <v>21</v>
      </c>
    </row>
    <row r="510" spans="1:9">
      <c r="A510">
        <v>10521</v>
      </c>
      <c r="B510" t="s">
        <v>559</v>
      </c>
      <c r="C510" t="s">
        <v>271</v>
      </c>
      <c r="D510" t="str">
        <f t="shared" si="7"/>
        <v>Brianna Ward</v>
      </c>
      <c r="E510">
        <v>20</v>
      </c>
      <c r="F510" t="s">
        <v>26</v>
      </c>
      <c r="G510" t="s">
        <v>36</v>
      </c>
      <c r="H510" s="3">
        <v>63117</v>
      </c>
      <c r="I510" t="s">
        <v>21</v>
      </c>
    </row>
    <row r="511" spans="1:9">
      <c r="A511">
        <v>10523</v>
      </c>
      <c r="B511" t="s">
        <v>561</v>
      </c>
      <c r="C511" t="s">
        <v>562</v>
      </c>
      <c r="D511" t="str">
        <f t="shared" si="7"/>
        <v>Shelley Gillespie</v>
      </c>
      <c r="E511">
        <v>22</v>
      </c>
      <c r="F511" t="s">
        <v>27</v>
      </c>
      <c r="G511" t="s">
        <v>41</v>
      </c>
      <c r="H511" s="3">
        <v>26761</v>
      </c>
      <c r="I511" t="s">
        <v>21</v>
      </c>
    </row>
    <row r="512" spans="1:9">
      <c r="A512">
        <v>10524</v>
      </c>
      <c r="B512" t="s">
        <v>76</v>
      </c>
      <c r="C512" t="s">
        <v>119</v>
      </c>
      <c r="D512" t="str">
        <f t="shared" si="7"/>
        <v>James Wright</v>
      </c>
      <c r="E512">
        <v>31</v>
      </c>
      <c r="F512" t="s">
        <v>15</v>
      </c>
      <c r="G512" t="s">
        <v>56</v>
      </c>
      <c r="H512" s="3">
        <v>162430</v>
      </c>
      <c r="I512" t="s">
        <v>17</v>
      </c>
    </row>
    <row r="513" spans="1:9">
      <c r="A513">
        <v>10525</v>
      </c>
      <c r="B513" t="s">
        <v>563</v>
      </c>
      <c r="C513" t="s">
        <v>564</v>
      </c>
      <c r="D513" t="str">
        <f t="shared" si="7"/>
        <v>Tyler Brewer</v>
      </c>
      <c r="E513">
        <v>33</v>
      </c>
      <c r="F513" t="s">
        <v>15</v>
      </c>
      <c r="G513" t="s">
        <v>22</v>
      </c>
      <c r="H513" s="3">
        <v>39128</v>
      </c>
      <c r="I513" t="s">
        <v>17</v>
      </c>
    </row>
    <row r="514" spans="1:9">
      <c r="A514">
        <v>10526</v>
      </c>
      <c r="B514" t="s">
        <v>450</v>
      </c>
      <c r="C514" t="s">
        <v>62</v>
      </c>
      <c r="D514" t="str">
        <f t="shared" si="7"/>
        <v>Richard Smith</v>
      </c>
      <c r="E514">
        <v>23</v>
      </c>
      <c r="F514" t="s">
        <v>27</v>
      </c>
      <c r="G514" t="s">
        <v>53</v>
      </c>
      <c r="H514" s="3">
        <v>61745</v>
      </c>
      <c r="I514" t="s">
        <v>21</v>
      </c>
    </row>
    <row r="515" spans="1:9">
      <c r="A515">
        <v>10527</v>
      </c>
      <c r="B515" t="s">
        <v>500</v>
      </c>
      <c r="C515" t="s">
        <v>565</v>
      </c>
      <c r="D515" t="str">
        <f t="shared" ref="D515:D578" si="8">CONCATENATE(B515, " ", C515)</f>
        <v>Kathleen Nicholson</v>
      </c>
      <c r="E515">
        <v>19</v>
      </c>
      <c r="F515" t="s">
        <v>26</v>
      </c>
      <c r="G515" t="s">
        <v>54</v>
      </c>
      <c r="H515" s="3">
        <v>76209</v>
      </c>
      <c r="I515" t="s">
        <v>21</v>
      </c>
    </row>
    <row r="516" spans="1:9">
      <c r="A516">
        <v>10528</v>
      </c>
      <c r="B516" t="s">
        <v>478</v>
      </c>
      <c r="C516" t="s">
        <v>566</v>
      </c>
      <c r="D516" t="str">
        <f t="shared" si="8"/>
        <v>Linda Cunningham</v>
      </c>
      <c r="E516">
        <v>32</v>
      </c>
      <c r="F516" t="s">
        <v>26</v>
      </c>
      <c r="G516" t="s">
        <v>53</v>
      </c>
      <c r="H516" s="3">
        <v>122635</v>
      </c>
      <c r="I516" t="s">
        <v>21</v>
      </c>
    </row>
    <row r="517" spans="1:9">
      <c r="A517">
        <v>10529</v>
      </c>
      <c r="B517" t="s">
        <v>567</v>
      </c>
      <c r="C517" t="s">
        <v>568</v>
      </c>
      <c r="D517" t="str">
        <f t="shared" si="8"/>
        <v>Michelle Sullivan</v>
      </c>
      <c r="E517">
        <v>26</v>
      </c>
      <c r="F517" t="s">
        <v>26</v>
      </c>
      <c r="G517" t="s">
        <v>39</v>
      </c>
      <c r="H517" s="3">
        <v>28701</v>
      </c>
      <c r="I517" t="s">
        <v>17</v>
      </c>
    </row>
    <row r="518" spans="1:9">
      <c r="A518">
        <v>10530</v>
      </c>
      <c r="B518" t="s">
        <v>466</v>
      </c>
      <c r="C518" t="s">
        <v>105</v>
      </c>
      <c r="D518" t="str">
        <f t="shared" si="8"/>
        <v>Michael Clark</v>
      </c>
      <c r="E518">
        <v>21</v>
      </c>
      <c r="F518" t="s">
        <v>27</v>
      </c>
      <c r="G518" t="s">
        <v>49</v>
      </c>
      <c r="H518" s="3">
        <v>28109</v>
      </c>
      <c r="I518" t="s">
        <v>21</v>
      </c>
    </row>
    <row r="519" spans="1:9">
      <c r="A519">
        <v>10531</v>
      </c>
      <c r="B519" t="s">
        <v>491</v>
      </c>
      <c r="C519" t="s">
        <v>569</v>
      </c>
      <c r="D519" t="str">
        <f t="shared" si="8"/>
        <v>Melissa Pollard</v>
      </c>
      <c r="E519">
        <v>32</v>
      </c>
      <c r="F519" t="s">
        <v>26</v>
      </c>
      <c r="G519" t="s">
        <v>22</v>
      </c>
      <c r="H519" s="3">
        <v>146759</v>
      </c>
      <c r="I519" t="s">
        <v>17</v>
      </c>
    </row>
    <row r="520" spans="1:9">
      <c r="A520">
        <v>10532</v>
      </c>
      <c r="B520" t="s">
        <v>531</v>
      </c>
      <c r="C520" t="s">
        <v>99</v>
      </c>
      <c r="D520" t="str">
        <f t="shared" si="8"/>
        <v>Cassandra Thompson</v>
      </c>
      <c r="E520">
        <v>20</v>
      </c>
      <c r="F520" t="s">
        <v>26</v>
      </c>
      <c r="G520" t="s">
        <v>39</v>
      </c>
      <c r="H520" s="3">
        <v>61156</v>
      </c>
      <c r="I520" t="s">
        <v>21</v>
      </c>
    </row>
    <row r="521" spans="1:9">
      <c r="A521">
        <v>10533</v>
      </c>
      <c r="B521" t="s">
        <v>76</v>
      </c>
      <c r="C521" t="s">
        <v>570</v>
      </c>
      <c r="D521" t="str">
        <f t="shared" si="8"/>
        <v>James Olson</v>
      </c>
      <c r="E521">
        <v>26</v>
      </c>
      <c r="F521" t="s">
        <v>15</v>
      </c>
      <c r="G521" t="s">
        <v>22</v>
      </c>
      <c r="H521" s="3">
        <v>94195</v>
      </c>
      <c r="I521" t="s">
        <v>17</v>
      </c>
    </row>
    <row r="522" spans="1:9">
      <c r="A522">
        <v>10534</v>
      </c>
      <c r="B522" t="s">
        <v>571</v>
      </c>
      <c r="C522" t="s">
        <v>572</v>
      </c>
      <c r="D522" t="str">
        <f t="shared" si="8"/>
        <v>Elizabeth Bates</v>
      </c>
      <c r="E522">
        <v>19</v>
      </c>
      <c r="F522" t="s">
        <v>26</v>
      </c>
      <c r="G522" t="s">
        <v>22</v>
      </c>
      <c r="H522" s="3">
        <v>16207</v>
      </c>
      <c r="I522" t="s">
        <v>21</v>
      </c>
    </row>
    <row r="523" spans="1:9">
      <c r="A523">
        <v>10535</v>
      </c>
      <c r="B523" t="s">
        <v>549</v>
      </c>
      <c r="C523" t="s">
        <v>573</v>
      </c>
      <c r="D523" t="str">
        <f t="shared" si="8"/>
        <v>Amy Whitaker</v>
      </c>
      <c r="E523">
        <v>22</v>
      </c>
      <c r="F523" t="s">
        <v>26</v>
      </c>
      <c r="G523" t="s">
        <v>27</v>
      </c>
      <c r="H523" s="3">
        <v>197171</v>
      </c>
      <c r="I523" t="s">
        <v>21</v>
      </c>
    </row>
    <row r="524" spans="1:9">
      <c r="A524">
        <v>10536</v>
      </c>
      <c r="B524" t="s">
        <v>574</v>
      </c>
      <c r="C524" t="s">
        <v>89</v>
      </c>
      <c r="D524" t="str">
        <f t="shared" si="8"/>
        <v>Eileen Anderson</v>
      </c>
      <c r="E524">
        <v>30</v>
      </c>
      <c r="F524" t="s">
        <v>26</v>
      </c>
      <c r="G524" t="s">
        <v>56</v>
      </c>
      <c r="H524" s="3">
        <v>180354</v>
      </c>
      <c r="I524" t="s">
        <v>21</v>
      </c>
    </row>
    <row r="525" spans="1:9">
      <c r="A525">
        <v>10537</v>
      </c>
      <c r="B525" t="s">
        <v>130</v>
      </c>
      <c r="C525" t="s">
        <v>148</v>
      </c>
      <c r="D525" t="str">
        <f t="shared" si="8"/>
        <v>Anthony Stewart</v>
      </c>
      <c r="E525">
        <v>32</v>
      </c>
      <c r="F525" t="s">
        <v>27</v>
      </c>
      <c r="G525" t="s">
        <v>16</v>
      </c>
      <c r="H525" s="3">
        <v>120327</v>
      </c>
      <c r="I525" t="s">
        <v>17</v>
      </c>
    </row>
    <row r="526" spans="1:9">
      <c r="A526">
        <v>10538</v>
      </c>
      <c r="B526" t="s">
        <v>575</v>
      </c>
      <c r="C526" t="s">
        <v>576</v>
      </c>
      <c r="D526" t="str">
        <f t="shared" si="8"/>
        <v>Ashley Gilbert</v>
      </c>
      <c r="E526">
        <v>33</v>
      </c>
      <c r="F526" t="s">
        <v>26</v>
      </c>
      <c r="G526" t="s">
        <v>44</v>
      </c>
      <c r="H526" s="3">
        <v>52901</v>
      </c>
      <c r="I526" t="s">
        <v>17</v>
      </c>
    </row>
    <row r="527" spans="1:9">
      <c r="A527">
        <v>10539</v>
      </c>
      <c r="B527" t="s">
        <v>577</v>
      </c>
      <c r="C527" t="s">
        <v>110</v>
      </c>
      <c r="D527" t="str">
        <f t="shared" si="8"/>
        <v>Timothy Walker</v>
      </c>
      <c r="E527">
        <v>32</v>
      </c>
      <c r="F527" t="s">
        <v>27</v>
      </c>
      <c r="G527" t="s">
        <v>49</v>
      </c>
      <c r="H527" s="3">
        <v>7695</v>
      </c>
      <c r="I527" t="s">
        <v>17</v>
      </c>
    </row>
    <row r="528" spans="1:9">
      <c r="A528">
        <v>10540</v>
      </c>
      <c r="B528" t="s">
        <v>578</v>
      </c>
      <c r="C528" t="s">
        <v>579</v>
      </c>
      <c r="D528" t="str">
        <f t="shared" si="8"/>
        <v>Mary Gould</v>
      </c>
      <c r="E528">
        <v>21</v>
      </c>
      <c r="F528" t="s">
        <v>27</v>
      </c>
      <c r="G528" t="s">
        <v>39</v>
      </c>
      <c r="H528" s="3">
        <v>124700</v>
      </c>
      <c r="I528" t="s">
        <v>17</v>
      </c>
    </row>
    <row r="529" spans="1:9">
      <c r="A529">
        <v>10541</v>
      </c>
      <c r="B529" t="s">
        <v>433</v>
      </c>
      <c r="C529" t="s">
        <v>580</v>
      </c>
      <c r="D529" t="str">
        <f t="shared" si="8"/>
        <v>Jennifer Mcguire</v>
      </c>
      <c r="E529">
        <v>18</v>
      </c>
      <c r="F529" t="s">
        <v>26</v>
      </c>
      <c r="G529" t="s">
        <v>30</v>
      </c>
      <c r="H529" s="3">
        <v>22065</v>
      </c>
      <c r="I529" t="s">
        <v>21</v>
      </c>
    </row>
    <row r="530" spans="1:9">
      <c r="A530">
        <v>10542</v>
      </c>
      <c r="B530" t="s">
        <v>398</v>
      </c>
      <c r="C530" t="s">
        <v>76</v>
      </c>
      <c r="D530" t="str">
        <f t="shared" si="8"/>
        <v>Cindy James</v>
      </c>
      <c r="E530">
        <v>30</v>
      </c>
      <c r="F530" t="s">
        <v>26</v>
      </c>
      <c r="G530" t="s">
        <v>27</v>
      </c>
      <c r="H530" s="3">
        <v>127095</v>
      </c>
      <c r="I530" t="s">
        <v>21</v>
      </c>
    </row>
    <row r="531" spans="1:9">
      <c r="A531">
        <v>10543</v>
      </c>
      <c r="B531" t="s">
        <v>581</v>
      </c>
      <c r="C531" t="s">
        <v>75</v>
      </c>
      <c r="D531" t="str">
        <f t="shared" si="8"/>
        <v>Francis Martinez</v>
      </c>
      <c r="E531">
        <v>23</v>
      </c>
      <c r="F531" t="s">
        <v>27</v>
      </c>
      <c r="G531" t="s">
        <v>49</v>
      </c>
      <c r="H531" s="3">
        <v>87685</v>
      </c>
      <c r="I531" t="s">
        <v>17</v>
      </c>
    </row>
    <row r="532" spans="1:9">
      <c r="A532">
        <v>10544</v>
      </c>
      <c r="B532" t="s">
        <v>575</v>
      </c>
      <c r="C532" t="s">
        <v>193</v>
      </c>
      <c r="D532" t="str">
        <f t="shared" si="8"/>
        <v>Ashley Lewis</v>
      </c>
      <c r="E532">
        <v>27</v>
      </c>
      <c r="F532" t="s">
        <v>26</v>
      </c>
      <c r="G532" t="s">
        <v>39</v>
      </c>
      <c r="H532" s="3">
        <v>4203</v>
      </c>
      <c r="I532" t="s">
        <v>21</v>
      </c>
    </row>
    <row r="533" spans="1:9">
      <c r="A533">
        <v>10545</v>
      </c>
      <c r="B533" t="s">
        <v>582</v>
      </c>
      <c r="C533" t="s">
        <v>100</v>
      </c>
      <c r="D533" t="str">
        <f t="shared" si="8"/>
        <v>Dustin White</v>
      </c>
      <c r="E533">
        <v>24</v>
      </c>
      <c r="F533" t="s">
        <v>15</v>
      </c>
      <c r="G533" t="s">
        <v>22</v>
      </c>
      <c r="H533" s="3">
        <v>93866</v>
      </c>
      <c r="I533" t="s">
        <v>17</v>
      </c>
    </row>
    <row r="534" spans="1:9">
      <c r="A534">
        <v>10546</v>
      </c>
      <c r="B534" t="s">
        <v>475</v>
      </c>
      <c r="C534" t="s">
        <v>146</v>
      </c>
      <c r="D534" t="str">
        <f t="shared" si="8"/>
        <v>Larry Rivera</v>
      </c>
      <c r="E534">
        <v>31</v>
      </c>
      <c r="F534" t="s">
        <v>15</v>
      </c>
      <c r="G534" t="s">
        <v>56</v>
      </c>
      <c r="H534" s="3">
        <v>109870</v>
      </c>
      <c r="I534" t="s">
        <v>17</v>
      </c>
    </row>
    <row r="535" spans="1:9">
      <c r="A535">
        <v>10547</v>
      </c>
      <c r="B535" t="s">
        <v>461</v>
      </c>
      <c r="C535" t="s">
        <v>583</v>
      </c>
      <c r="D535" t="str">
        <f t="shared" si="8"/>
        <v>Laura Reyes</v>
      </c>
      <c r="E535">
        <v>30</v>
      </c>
      <c r="F535" t="s">
        <v>26</v>
      </c>
      <c r="G535" t="s">
        <v>30</v>
      </c>
      <c r="H535" s="3">
        <v>155546</v>
      </c>
      <c r="I535" t="s">
        <v>17</v>
      </c>
    </row>
    <row r="536" spans="1:9">
      <c r="A536">
        <v>10548</v>
      </c>
      <c r="B536" t="s">
        <v>584</v>
      </c>
      <c r="C536" t="s">
        <v>585</v>
      </c>
      <c r="D536" t="str">
        <f t="shared" si="8"/>
        <v>Tammy Newton</v>
      </c>
      <c r="E536">
        <v>23</v>
      </c>
      <c r="F536" t="s">
        <v>27</v>
      </c>
      <c r="G536" t="s">
        <v>54</v>
      </c>
      <c r="H536" s="3">
        <v>30138</v>
      </c>
      <c r="I536" t="s">
        <v>21</v>
      </c>
    </row>
    <row r="537" spans="1:9">
      <c r="A537">
        <v>10549</v>
      </c>
      <c r="B537" t="s">
        <v>197</v>
      </c>
      <c r="C537" t="s">
        <v>298</v>
      </c>
      <c r="D537" t="str">
        <f t="shared" si="8"/>
        <v>Jonathan Bryant</v>
      </c>
      <c r="E537">
        <v>20</v>
      </c>
      <c r="F537" t="s">
        <v>27</v>
      </c>
      <c r="G537" t="s">
        <v>39</v>
      </c>
      <c r="H537" s="3">
        <v>90181</v>
      </c>
      <c r="I537" t="s">
        <v>21</v>
      </c>
    </row>
    <row r="538" spans="1:9">
      <c r="A538">
        <v>10550</v>
      </c>
      <c r="B538" t="s">
        <v>135</v>
      </c>
      <c r="C538" t="s">
        <v>473</v>
      </c>
      <c r="D538" t="str">
        <f t="shared" si="8"/>
        <v>Dylan George</v>
      </c>
      <c r="E538">
        <v>31</v>
      </c>
      <c r="F538" t="s">
        <v>27</v>
      </c>
      <c r="G538" t="s">
        <v>36</v>
      </c>
      <c r="H538" s="3">
        <v>165028</v>
      </c>
      <c r="I538" t="s">
        <v>21</v>
      </c>
    </row>
    <row r="539" spans="1:9">
      <c r="A539">
        <v>10551</v>
      </c>
      <c r="B539" t="s">
        <v>240</v>
      </c>
      <c r="C539" t="s">
        <v>586</v>
      </c>
      <c r="D539" t="str">
        <f t="shared" si="8"/>
        <v>Joseph Hubbard</v>
      </c>
      <c r="E539">
        <v>23</v>
      </c>
      <c r="F539" t="s">
        <v>27</v>
      </c>
      <c r="G539" t="s">
        <v>49</v>
      </c>
      <c r="H539" s="3">
        <v>131974</v>
      </c>
      <c r="I539" t="s">
        <v>21</v>
      </c>
    </row>
    <row r="540" spans="1:9">
      <c r="A540">
        <v>10552</v>
      </c>
      <c r="B540" t="s">
        <v>587</v>
      </c>
      <c r="C540" t="s">
        <v>91</v>
      </c>
      <c r="D540" t="str">
        <f t="shared" si="8"/>
        <v>Clayton Thomas</v>
      </c>
      <c r="E540">
        <v>20</v>
      </c>
      <c r="F540" t="s">
        <v>27</v>
      </c>
      <c r="G540" t="s">
        <v>16</v>
      </c>
      <c r="H540" s="3">
        <v>61925</v>
      </c>
      <c r="I540" t="s">
        <v>17</v>
      </c>
    </row>
    <row r="541" spans="1:9">
      <c r="A541">
        <v>10553</v>
      </c>
      <c r="B541" t="s">
        <v>588</v>
      </c>
      <c r="C541" t="s">
        <v>118</v>
      </c>
      <c r="D541" t="str">
        <f t="shared" si="8"/>
        <v>Brandon King</v>
      </c>
      <c r="E541">
        <v>21</v>
      </c>
      <c r="F541" t="s">
        <v>15</v>
      </c>
      <c r="G541" t="s">
        <v>49</v>
      </c>
      <c r="H541" s="3">
        <v>132972</v>
      </c>
      <c r="I541" t="s">
        <v>17</v>
      </c>
    </row>
    <row r="542" spans="1:9">
      <c r="A542">
        <v>10554</v>
      </c>
      <c r="B542" t="s">
        <v>151</v>
      </c>
      <c r="C542" t="s">
        <v>589</v>
      </c>
      <c r="D542" t="str">
        <f t="shared" si="8"/>
        <v>Andrew Le</v>
      </c>
      <c r="E542">
        <v>24</v>
      </c>
      <c r="F542" t="s">
        <v>15</v>
      </c>
      <c r="G542" t="s">
        <v>41</v>
      </c>
      <c r="H542" s="3">
        <v>141046</v>
      </c>
      <c r="I542" t="s">
        <v>21</v>
      </c>
    </row>
    <row r="543" spans="1:9">
      <c r="A543">
        <v>10555</v>
      </c>
      <c r="B543" t="s">
        <v>477</v>
      </c>
      <c r="C543" t="s">
        <v>590</v>
      </c>
      <c r="D543" t="str">
        <f t="shared" si="8"/>
        <v>Lisa Banks</v>
      </c>
      <c r="E543">
        <v>30</v>
      </c>
      <c r="F543" t="s">
        <v>26</v>
      </c>
      <c r="G543" t="s">
        <v>44</v>
      </c>
      <c r="H543" s="3">
        <v>117709</v>
      </c>
      <c r="I543" t="s">
        <v>17</v>
      </c>
    </row>
    <row r="544" spans="1:9">
      <c r="A544">
        <v>10556</v>
      </c>
      <c r="B544" t="s">
        <v>554</v>
      </c>
      <c r="C544" t="s">
        <v>591</v>
      </c>
      <c r="D544" t="str">
        <f t="shared" si="8"/>
        <v>Jason Buck</v>
      </c>
      <c r="E544">
        <v>31</v>
      </c>
      <c r="F544" t="s">
        <v>27</v>
      </c>
      <c r="G544" t="s">
        <v>30</v>
      </c>
      <c r="H544" s="3">
        <v>153299</v>
      </c>
      <c r="I544" t="s">
        <v>17</v>
      </c>
    </row>
    <row r="545" spans="1:9">
      <c r="A545">
        <v>10557</v>
      </c>
      <c r="B545" t="s">
        <v>130</v>
      </c>
      <c r="C545" t="s">
        <v>592</v>
      </c>
      <c r="D545" t="str">
        <f t="shared" si="8"/>
        <v>Anthony Cantrell</v>
      </c>
      <c r="E545">
        <v>34</v>
      </c>
      <c r="F545" t="s">
        <v>27</v>
      </c>
      <c r="G545" t="s">
        <v>54</v>
      </c>
      <c r="H545" s="3">
        <v>41674</v>
      </c>
      <c r="I545" t="s">
        <v>17</v>
      </c>
    </row>
    <row r="546" spans="1:9">
      <c r="A546">
        <v>10558</v>
      </c>
      <c r="B546" t="s">
        <v>294</v>
      </c>
      <c r="C546" t="s">
        <v>593</v>
      </c>
      <c r="D546" t="str">
        <f t="shared" si="8"/>
        <v>Nathan Griffith</v>
      </c>
      <c r="E546">
        <v>21</v>
      </c>
      <c r="F546" t="s">
        <v>15</v>
      </c>
      <c r="G546" t="s">
        <v>49</v>
      </c>
      <c r="H546" s="3">
        <v>196468</v>
      </c>
      <c r="I546" t="s">
        <v>21</v>
      </c>
    </row>
    <row r="547" spans="1:9">
      <c r="A547">
        <v>10559</v>
      </c>
      <c r="B547" t="s">
        <v>594</v>
      </c>
      <c r="C547" t="s">
        <v>64</v>
      </c>
      <c r="D547" t="str">
        <f t="shared" si="8"/>
        <v>Ian Johnson</v>
      </c>
      <c r="E547">
        <v>24</v>
      </c>
      <c r="F547" t="s">
        <v>27</v>
      </c>
      <c r="G547" t="s">
        <v>30</v>
      </c>
      <c r="H547" s="3">
        <v>55330</v>
      </c>
      <c r="I547" t="s">
        <v>21</v>
      </c>
    </row>
    <row r="548" spans="1:9">
      <c r="A548">
        <v>10560</v>
      </c>
      <c r="B548" t="s">
        <v>448</v>
      </c>
      <c r="C548" t="s">
        <v>595</v>
      </c>
      <c r="D548" t="str">
        <f t="shared" si="8"/>
        <v>Mark Burton</v>
      </c>
      <c r="E548">
        <v>33</v>
      </c>
      <c r="F548" t="s">
        <v>15</v>
      </c>
      <c r="G548" t="s">
        <v>54</v>
      </c>
      <c r="H548" s="3">
        <v>41747</v>
      </c>
      <c r="I548" t="s">
        <v>21</v>
      </c>
    </row>
    <row r="549" spans="1:9">
      <c r="A549">
        <v>10561</v>
      </c>
      <c r="B549" t="s">
        <v>204</v>
      </c>
      <c r="C549" t="s">
        <v>91</v>
      </c>
      <c r="D549" t="str">
        <f t="shared" si="8"/>
        <v>Nicholas Thomas</v>
      </c>
      <c r="E549">
        <v>27</v>
      </c>
      <c r="F549" t="s">
        <v>27</v>
      </c>
      <c r="G549" t="s">
        <v>41</v>
      </c>
      <c r="H549" s="3">
        <v>139233</v>
      </c>
      <c r="I549" t="s">
        <v>17</v>
      </c>
    </row>
    <row r="550" spans="1:9">
      <c r="A550">
        <v>10562</v>
      </c>
      <c r="B550" t="s">
        <v>596</v>
      </c>
      <c r="C550" t="s">
        <v>64</v>
      </c>
      <c r="D550" t="str">
        <f t="shared" si="8"/>
        <v>Nicole Johnson</v>
      </c>
      <c r="E550">
        <v>21</v>
      </c>
      <c r="F550" t="s">
        <v>27</v>
      </c>
      <c r="G550" t="s">
        <v>53</v>
      </c>
      <c r="H550" s="3">
        <v>88682</v>
      </c>
      <c r="I550" t="s">
        <v>17</v>
      </c>
    </row>
    <row r="551" spans="1:9">
      <c r="A551">
        <v>10563</v>
      </c>
      <c r="B551" t="s">
        <v>169</v>
      </c>
      <c r="C551" t="s">
        <v>119</v>
      </c>
      <c r="D551" t="str">
        <f t="shared" si="8"/>
        <v>David Wright</v>
      </c>
      <c r="E551">
        <v>33</v>
      </c>
      <c r="F551" t="s">
        <v>27</v>
      </c>
      <c r="G551" t="s">
        <v>54</v>
      </c>
      <c r="H551" s="3">
        <v>17465</v>
      </c>
      <c r="I551" t="s">
        <v>17</v>
      </c>
    </row>
    <row r="552" spans="1:9">
      <c r="A552">
        <v>10564</v>
      </c>
      <c r="B552" t="s">
        <v>549</v>
      </c>
      <c r="C552" t="s">
        <v>469</v>
      </c>
      <c r="D552" t="str">
        <f t="shared" si="8"/>
        <v>Amy Cook</v>
      </c>
      <c r="E552">
        <v>23</v>
      </c>
      <c r="F552" t="s">
        <v>15</v>
      </c>
      <c r="G552" t="s">
        <v>49</v>
      </c>
      <c r="H552" s="3">
        <v>106433</v>
      </c>
      <c r="I552" t="s">
        <v>17</v>
      </c>
    </row>
    <row r="553" spans="1:9">
      <c r="A553">
        <v>10565</v>
      </c>
      <c r="B553" t="s">
        <v>597</v>
      </c>
      <c r="C553" t="s">
        <v>568</v>
      </c>
      <c r="D553" t="str">
        <f t="shared" si="8"/>
        <v>Alyssa Sullivan</v>
      </c>
      <c r="E553">
        <v>24</v>
      </c>
      <c r="F553" t="s">
        <v>26</v>
      </c>
      <c r="G553" t="s">
        <v>36</v>
      </c>
      <c r="H553" s="3">
        <v>2661</v>
      </c>
      <c r="I553" t="s">
        <v>21</v>
      </c>
    </row>
    <row r="554" spans="1:9">
      <c r="A554">
        <v>10566</v>
      </c>
      <c r="B554" t="s">
        <v>122</v>
      </c>
      <c r="C554" t="s">
        <v>598</v>
      </c>
      <c r="D554" t="str">
        <f t="shared" si="8"/>
        <v>Samuel Clay</v>
      </c>
      <c r="E554">
        <v>20</v>
      </c>
      <c r="F554" t="s">
        <v>15</v>
      </c>
      <c r="G554" t="s">
        <v>36</v>
      </c>
      <c r="H554" s="3">
        <v>27575</v>
      </c>
      <c r="I554" t="s">
        <v>17</v>
      </c>
    </row>
    <row r="555" spans="1:9">
      <c r="A555">
        <v>10567</v>
      </c>
      <c r="B555" t="s">
        <v>209</v>
      </c>
      <c r="C555" t="s">
        <v>504</v>
      </c>
      <c r="D555" t="str">
        <f t="shared" si="8"/>
        <v>Leah Richardson</v>
      </c>
      <c r="E555">
        <v>24</v>
      </c>
      <c r="F555" t="s">
        <v>26</v>
      </c>
      <c r="G555" t="s">
        <v>56</v>
      </c>
      <c r="H555" s="3">
        <v>75875</v>
      </c>
      <c r="I555" t="s">
        <v>17</v>
      </c>
    </row>
    <row r="556" spans="1:9">
      <c r="A556">
        <v>10568</v>
      </c>
      <c r="B556" t="s">
        <v>411</v>
      </c>
      <c r="C556" t="s">
        <v>61</v>
      </c>
      <c r="D556" t="str">
        <f t="shared" si="8"/>
        <v>Casey Brown</v>
      </c>
      <c r="E556">
        <v>22</v>
      </c>
      <c r="F556" t="s">
        <v>27</v>
      </c>
      <c r="G556" t="s">
        <v>30</v>
      </c>
      <c r="H556" s="3">
        <v>50116</v>
      </c>
      <c r="I556" t="s">
        <v>17</v>
      </c>
    </row>
    <row r="557" spans="1:9">
      <c r="A557">
        <v>10569</v>
      </c>
      <c r="B557" t="s">
        <v>599</v>
      </c>
      <c r="C557" t="s">
        <v>600</v>
      </c>
      <c r="D557" t="str">
        <f t="shared" si="8"/>
        <v>Shannon Rose</v>
      </c>
      <c r="E557">
        <v>30</v>
      </c>
      <c r="F557" t="s">
        <v>27</v>
      </c>
      <c r="G557" t="s">
        <v>22</v>
      </c>
      <c r="H557" s="3">
        <v>131985</v>
      </c>
      <c r="I557" t="s">
        <v>17</v>
      </c>
    </row>
    <row r="558" spans="1:9">
      <c r="A558">
        <v>10570</v>
      </c>
      <c r="B558" t="s">
        <v>601</v>
      </c>
      <c r="C558" t="s">
        <v>220</v>
      </c>
      <c r="D558" t="str">
        <f t="shared" si="8"/>
        <v>Karen Jones</v>
      </c>
      <c r="E558">
        <v>30</v>
      </c>
      <c r="F558" t="s">
        <v>26</v>
      </c>
      <c r="G558" t="s">
        <v>56</v>
      </c>
      <c r="H558" s="3">
        <v>45</v>
      </c>
      <c r="I558" t="s">
        <v>17</v>
      </c>
    </row>
    <row r="559" spans="1:9">
      <c r="A559">
        <v>10571</v>
      </c>
      <c r="B559" t="s">
        <v>549</v>
      </c>
      <c r="C559" t="s">
        <v>602</v>
      </c>
      <c r="D559" t="str">
        <f t="shared" si="8"/>
        <v>Amy Reynolds</v>
      </c>
      <c r="E559">
        <v>26</v>
      </c>
      <c r="F559" t="s">
        <v>26</v>
      </c>
      <c r="G559" t="s">
        <v>36</v>
      </c>
      <c r="H559" s="3">
        <v>16073</v>
      </c>
      <c r="I559" t="s">
        <v>17</v>
      </c>
    </row>
    <row r="560" spans="1:9">
      <c r="A560">
        <v>10572</v>
      </c>
      <c r="B560" t="s">
        <v>338</v>
      </c>
      <c r="C560" t="s">
        <v>62</v>
      </c>
      <c r="D560" t="str">
        <f t="shared" si="8"/>
        <v>John Smith</v>
      </c>
      <c r="E560">
        <v>29</v>
      </c>
      <c r="F560" t="s">
        <v>27</v>
      </c>
      <c r="G560" t="s">
        <v>27</v>
      </c>
      <c r="H560" s="3">
        <v>43959</v>
      </c>
      <c r="I560" t="s">
        <v>21</v>
      </c>
    </row>
    <row r="561" spans="1:9">
      <c r="A561">
        <v>10573</v>
      </c>
      <c r="B561" t="s">
        <v>603</v>
      </c>
      <c r="C561" t="s">
        <v>604</v>
      </c>
      <c r="D561" t="str">
        <f t="shared" si="8"/>
        <v>Julie Butler</v>
      </c>
      <c r="E561">
        <v>22</v>
      </c>
      <c r="F561" t="s">
        <v>26</v>
      </c>
      <c r="G561" t="s">
        <v>56</v>
      </c>
      <c r="H561" s="3">
        <v>132880</v>
      </c>
      <c r="I561" t="s">
        <v>17</v>
      </c>
    </row>
    <row r="562" spans="1:9">
      <c r="A562">
        <v>10574</v>
      </c>
      <c r="B562" t="s">
        <v>169</v>
      </c>
      <c r="C562" t="s">
        <v>358</v>
      </c>
      <c r="D562" t="str">
        <f t="shared" si="8"/>
        <v>David Dixon</v>
      </c>
      <c r="E562">
        <v>29</v>
      </c>
      <c r="F562" t="s">
        <v>15</v>
      </c>
      <c r="G562" t="s">
        <v>30</v>
      </c>
      <c r="H562" s="3">
        <v>15464</v>
      </c>
      <c r="I562" t="s">
        <v>17</v>
      </c>
    </row>
    <row r="563" spans="1:9">
      <c r="A563">
        <v>10575</v>
      </c>
      <c r="B563" t="s">
        <v>235</v>
      </c>
      <c r="C563" t="s">
        <v>605</v>
      </c>
      <c r="D563" t="str">
        <f t="shared" si="8"/>
        <v>Matthew Moran</v>
      </c>
      <c r="E563">
        <v>24</v>
      </c>
      <c r="F563" t="s">
        <v>27</v>
      </c>
      <c r="G563" t="s">
        <v>36</v>
      </c>
      <c r="H563" s="3">
        <v>175266</v>
      </c>
      <c r="I563" t="s">
        <v>21</v>
      </c>
    </row>
    <row r="564" spans="1:9">
      <c r="A564">
        <v>10576</v>
      </c>
      <c r="B564" t="s">
        <v>450</v>
      </c>
      <c r="C564" t="s">
        <v>139</v>
      </c>
      <c r="D564" t="str">
        <f t="shared" si="8"/>
        <v>Richard Turner</v>
      </c>
      <c r="E564">
        <v>20</v>
      </c>
      <c r="F564" t="s">
        <v>15</v>
      </c>
      <c r="G564" t="s">
        <v>54</v>
      </c>
      <c r="H564" s="3">
        <v>178228</v>
      </c>
      <c r="I564" t="s">
        <v>21</v>
      </c>
    </row>
    <row r="565" spans="1:9">
      <c r="A565">
        <v>10577</v>
      </c>
      <c r="B565" t="s">
        <v>537</v>
      </c>
      <c r="C565" t="s">
        <v>606</v>
      </c>
      <c r="D565" t="str">
        <f t="shared" si="8"/>
        <v>Brenda Miranda</v>
      </c>
      <c r="E565">
        <v>27</v>
      </c>
      <c r="F565" t="s">
        <v>27</v>
      </c>
      <c r="G565" t="s">
        <v>39</v>
      </c>
      <c r="H565" s="3">
        <v>161947</v>
      </c>
      <c r="I565" t="s">
        <v>17</v>
      </c>
    </row>
    <row r="566" spans="1:9">
      <c r="A566">
        <v>10578</v>
      </c>
      <c r="B566" t="s">
        <v>528</v>
      </c>
      <c r="C566" t="s">
        <v>292</v>
      </c>
      <c r="D566" t="str">
        <f t="shared" si="8"/>
        <v>Rebecca Long</v>
      </c>
      <c r="E566">
        <v>29</v>
      </c>
      <c r="F566" t="s">
        <v>26</v>
      </c>
      <c r="G566" t="s">
        <v>49</v>
      </c>
      <c r="H566" s="3">
        <v>159745</v>
      </c>
      <c r="I566" t="s">
        <v>17</v>
      </c>
    </row>
    <row r="567" spans="1:9">
      <c r="A567">
        <v>10579</v>
      </c>
      <c r="B567" t="s">
        <v>607</v>
      </c>
      <c r="C567" t="s">
        <v>358</v>
      </c>
      <c r="D567" t="str">
        <f t="shared" si="8"/>
        <v>Ernest Dixon</v>
      </c>
      <c r="E567">
        <v>31</v>
      </c>
      <c r="F567" t="s">
        <v>15</v>
      </c>
      <c r="G567" t="s">
        <v>53</v>
      </c>
      <c r="H567" s="3">
        <v>172085</v>
      </c>
      <c r="I567" t="s">
        <v>17</v>
      </c>
    </row>
    <row r="568" spans="1:9">
      <c r="A568">
        <v>10580</v>
      </c>
      <c r="B568" t="s">
        <v>475</v>
      </c>
      <c r="C568" t="s">
        <v>608</v>
      </c>
      <c r="D568" t="str">
        <f t="shared" si="8"/>
        <v>Larry Whitehead</v>
      </c>
      <c r="E568">
        <v>27</v>
      </c>
      <c r="F568" t="s">
        <v>15</v>
      </c>
      <c r="G568" t="s">
        <v>44</v>
      </c>
      <c r="H568" s="3">
        <v>92572</v>
      </c>
      <c r="I568" t="s">
        <v>21</v>
      </c>
    </row>
    <row r="569" spans="1:9">
      <c r="A569">
        <v>10581</v>
      </c>
      <c r="B569" t="s">
        <v>457</v>
      </c>
      <c r="C569" t="s">
        <v>434</v>
      </c>
      <c r="D569" t="str">
        <f t="shared" si="8"/>
        <v>Amber Mccall</v>
      </c>
      <c r="E569">
        <v>20</v>
      </c>
      <c r="F569" t="s">
        <v>26</v>
      </c>
      <c r="G569" t="s">
        <v>36</v>
      </c>
      <c r="H569" s="3">
        <v>187268</v>
      </c>
      <c r="I569" t="s">
        <v>21</v>
      </c>
    </row>
    <row r="570" spans="1:9">
      <c r="A570">
        <v>10582</v>
      </c>
      <c r="B570" t="s">
        <v>477</v>
      </c>
      <c r="C570" t="s">
        <v>609</v>
      </c>
      <c r="D570" t="str">
        <f t="shared" si="8"/>
        <v>Lisa Dunlap</v>
      </c>
      <c r="E570">
        <v>29</v>
      </c>
      <c r="F570" t="s">
        <v>26</v>
      </c>
      <c r="G570" t="s">
        <v>36</v>
      </c>
      <c r="H570" s="3">
        <v>17795</v>
      </c>
      <c r="I570" t="s">
        <v>21</v>
      </c>
    </row>
    <row r="571" spans="1:9">
      <c r="A571">
        <v>10583</v>
      </c>
      <c r="B571" t="s">
        <v>610</v>
      </c>
      <c r="C571" t="s">
        <v>342</v>
      </c>
      <c r="D571" t="str">
        <f t="shared" si="8"/>
        <v>Jenna Powell</v>
      </c>
      <c r="E571">
        <v>18</v>
      </c>
      <c r="F571" t="s">
        <v>26</v>
      </c>
      <c r="G571" t="s">
        <v>44</v>
      </c>
      <c r="H571" s="3">
        <v>36627</v>
      </c>
      <c r="I571" t="s">
        <v>21</v>
      </c>
    </row>
    <row r="572" spans="1:9">
      <c r="A572">
        <v>10584</v>
      </c>
      <c r="B572" t="s">
        <v>549</v>
      </c>
      <c r="C572" t="s">
        <v>611</v>
      </c>
      <c r="D572" t="str">
        <f t="shared" si="8"/>
        <v>Amy Chandler</v>
      </c>
      <c r="E572">
        <v>29</v>
      </c>
      <c r="F572" t="s">
        <v>27</v>
      </c>
      <c r="G572" t="s">
        <v>56</v>
      </c>
      <c r="H572" s="3">
        <v>65658</v>
      </c>
      <c r="I572" t="s">
        <v>21</v>
      </c>
    </row>
    <row r="573" spans="1:9">
      <c r="A573">
        <v>10585</v>
      </c>
      <c r="B573" t="s">
        <v>266</v>
      </c>
      <c r="C573" t="s">
        <v>339</v>
      </c>
      <c r="D573" t="str">
        <f t="shared" si="8"/>
        <v>Maria Ross</v>
      </c>
      <c r="E573">
        <v>23</v>
      </c>
      <c r="F573" t="s">
        <v>26</v>
      </c>
      <c r="G573" t="s">
        <v>49</v>
      </c>
      <c r="H573" s="3">
        <v>74762</v>
      </c>
      <c r="I573" t="s">
        <v>17</v>
      </c>
    </row>
    <row r="574" spans="1:9">
      <c r="A574">
        <v>10586</v>
      </c>
      <c r="B574" t="s">
        <v>72</v>
      </c>
      <c r="C574" t="s">
        <v>612</v>
      </c>
      <c r="D574" t="str">
        <f t="shared" si="8"/>
        <v>Christopher Mendez</v>
      </c>
      <c r="E574">
        <v>20</v>
      </c>
      <c r="F574" t="s">
        <v>15</v>
      </c>
      <c r="G574" t="s">
        <v>27</v>
      </c>
      <c r="H574" s="3">
        <v>183078</v>
      </c>
      <c r="I574" t="s">
        <v>17</v>
      </c>
    </row>
    <row r="575" spans="1:9">
      <c r="A575">
        <v>10587</v>
      </c>
      <c r="B575" t="s">
        <v>528</v>
      </c>
      <c r="C575" t="s">
        <v>93</v>
      </c>
      <c r="D575" t="str">
        <f t="shared" si="8"/>
        <v>Rebecca Moore</v>
      </c>
      <c r="E575">
        <v>18</v>
      </c>
      <c r="F575" t="s">
        <v>27</v>
      </c>
      <c r="G575" t="s">
        <v>44</v>
      </c>
      <c r="H575" s="3">
        <v>69024</v>
      </c>
      <c r="I575" t="s">
        <v>17</v>
      </c>
    </row>
    <row r="576" spans="1:9">
      <c r="A576">
        <v>10588</v>
      </c>
      <c r="B576" t="s">
        <v>613</v>
      </c>
      <c r="C576" t="s">
        <v>312</v>
      </c>
      <c r="D576" t="str">
        <f t="shared" si="8"/>
        <v>Sarah Espinoza</v>
      </c>
      <c r="E576">
        <v>20</v>
      </c>
      <c r="F576" t="s">
        <v>26</v>
      </c>
      <c r="G576" t="s">
        <v>41</v>
      </c>
      <c r="H576" s="3">
        <v>25945</v>
      </c>
      <c r="I576" t="s">
        <v>17</v>
      </c>
    </row>
    <row r="577" spans="1:9">
      <c r="A577">
        <v>10590</v>
      </c>
      <c r="B577" t="s">
        <v>614</v>
      </c>
      <c r="C577" t="s">
        <v>450</v>
      </c>
      <c r="D577" t="str">
        <f t="shared" si="8"/>
        <v>Carrie Richard</v>
      </c>
      <c r="E577">
        <v>30</v>
      </c>
      <c r="F577" t="s">
        <v>26</v>
      </c>
      <c r="G577" t="s">
        <v>41</v>
      </c>
      <c r="H577" s="3">
        <v>193447</v>
      </c>
      <c r="I577" t="s">
        <v>17</v>
      </c>
    </row>
    <row r="578" spans="1:9">
      <c r="A578">
        <v>10591</v>
      </c>
      <c r="B578" t="s">
        <v>615</v>
      </c>
      <c r="C578" t="s">
        <v>413</v>
      </c>
      <c r="D578" t="str">
        <f t="shared" si="8"/>
        <v>Jeffrey Fuller</v>
      </c>
      <c r="E578">
        <v>18</v>
      </c>
      <c r="F578" t="s">
        <v>15</v>
      </c>
      <c r="G578" t="s">
        <v>30</v>
      </c>
      <c r="H578" s="3">
        <v>47630</v>
      </c>
      <c r="I578" t="s">
        <v>21</v>
      </c>
    </row>
    <row r="579" spans="1:9">
      <c r="A579">
        <v>10592</v>
      </c>
      <c r="B579" t="s">
        <v>443</v>
      </c>
      <c r="C579" t="s">
        <v>616</v>
      </c>
      <c r="D579" t="str">
        <f t="shared" ref="D579:D642" si="9">CONCATENATE(B579, " ", C579)</f>
        <v>Arthur Chambers</v>
      </c>
      <c r="E579">
        <v>19</v>
      </c>
      <c r="F579" t="s">
        <v>15</v>
      </c>
      <c r="G579" t="s">
        <v>39</v>
      </c>
      <c r="H579" s="3">
        <v>92716</v>
      </c>
      <c r="I579" t="s">
        <v>17</v>
      </c>
    </row>
    <row r="580" spans="1:9">
      <c r="A580">
        <v>10593</v>
      </c>
      <c r="B580" t="s">
        <v>521</v>
      </c>
      <c r="C580" t="s">
        <v>192</v>
      </c>
      <c r="D580" t="str">
        <f t="shared" si="9"/>
        <v>Patricia Rogers</v>
      </c>
      <c r="E580">
        <v>23</v>
      </c>
      <c r="F580" t="s">
        <v>27</v>
      </c>
      <c r="G580" t="s">
        <v>39</v>
      </c>
      <c r="H580" s="3">
        <v>172918</v>
      </c>
      <c r="I580" t="s">
        <v>21</v>
      </c>
    </row>
    <row r="581" spans="1:9">
      <c r="A581">
        <v>10594</v>
      </c>
      <c r="B581" t="s">
        <v>617</v>
      </c>
      <c r="C581" t="s">
        <v>141</v>
      </c>
      <c r="D581" t="str">
        <f t="shared" si="9"/>
        <v>Ralph Phillips</v>
      </c>
      <c r="E581">
        <v>26</v>
      </c>
      <c r="F581" t="s">
        <v>15</v>
      </c>
      <c r="G581" t="s">
        <v>44</v>
      </c>
      <c r="H581" s="3">
        <v>116778</v>
      </c>
      <c r="I581" t="s">
        <v>21</v>
      </c>
    </row>
    <row r="582" spans="1:9">
      <c r="A582">
        <v>10595</v>
      </c>
      <c r="B582" t="s">
        <v>191</v>
      </c>
      <c r="C582" t="s">
        <v>618</v>
      </c>
      <c r="D582" t="str">
        <f t="shared" si="9"/>
        <v>Steven Webster</v>
      </c>
      <c r="E582">
        <v>29</v>
      </c>
      <c r="F582" t="s">
        <v>15</v>
      </c>
      <c r="G582" t="s">
        <v>22</v>
      </c>
      <c r="H582" s="3">
        <v>152688</v>
      </c>
      <c r="I582" t="s">
        <v>17</v>
      </c>
    </row>
    <row r="583" spans="1:9">
      <c r="A583">
        <v>10596</v>
      </c>
      <c r="B583" t="s">
        <v>601</v>
      </c>
      <c r="C583" t="s">
        <v>619</v>
      </c>
      <c r="D583" t="str">
        <f t="shared" si="9"/>
        <v>Karen Barrett</v>
      </c>
      <c r="E583">
        <v>22</v>
      </c>
      <c r="F583" t="s">
        <v>26</v>
      </c>
      <c r="G583" t="s">
        <v>49</v>
      </c>
      <c r="H583" s="3">
        <v>111818</v>
      </c>
      <c r="I583" t="s">
        <v>17</v>
      </c>
    </row>
    <row r="584" spans="1:9">
      <c r="A584">
        <v>10597</v>
      </c>
      <c r="B584" t="s">
        <v>111</v>
      </c>
      <c r="C584" t="s">
        <v>620</v>
      </c>
      <c r="D584" t="str">
        <f t="shared" si="9"/>
        <v>Jacob Tran</v>
      </c>
      <c r="E584">
        <v>34</v>
      </c>
      <c r="F584" t="s">
        <v>27</v>
      </c>
      <c r="G584" t="s">
        <v>41</v>
      </c>
      <c r="H584" s="3">
        <v>66588</v>
      </c>
      <c r="I584" t="s">
        <v>21</v>
      </c>
    </row>
    <row r="585" spans="1:9">
      <c r="A585">
        <v>10598</v>
      </c>
      <c r="B585" t="s">
        <v>621</v>
      </c>
      <c r="C585" t="s">
        <v>622</v>
      </c>
      <c r="D585" t="str">
        <f t="shared" si="9"/>
        <v>Brooke Landry</v>
      </c>
      <c r="E585">
        <v>26</v>
      </c>
      <c r="F585" t="s">
        <v>26</v>
      </c>
      <c r="G585" t="s">
        <v>41</v>
      </c>
      <c r="H585" s="3">
        <v>25774</v>
      </c>
      <c r="I585" t="s">
        <v>21</v>
      </c>
    </row>
    <row r="586" spans="1:9">
      <c r="A586">
        <v>10599</v>
      </c>
      <c r="B586" t="s">
        <v>623</v>
      </c>
      <c r="C586" t="s">
        <v>233</v>
      </c>
      <c r="D586" t="str">
        <f t="shared" si="9"/>
        <v>Kimberly Murphy</v>
      </c>
      <c r="E586">
        <v>27</v>
      </c>
      <c r="F586" t="s">
        <v>27</v>
      </c>
      <c r="G586" t="s">
        <v>27</v>
      </c>
      <c r="H586" s="3">
        <v>17327</v>
      </c>
      <c r="I586" t="s">
        <v>21</v>
      </c>
    </row>
    <row r="587" spans="1:9">
      <c r="A587">
        <v>10600</v>
      </c>
      <c r="B587" t="s">
        <v>624</v>
      </c>
      <c r="C587" t="s">
        <v>73</v>
      </c>
      <c r="D587" t="str">
        <f t="shared" si="9"/>
        <v>Yolanda Garcia</v>
      </c>
      <c r="E587">
        <v>20</v>
      </c>
      <c r="F587" t="s">
        <v>26</v>
      </c>
      <c r="G587" t="s">
        <v>53</v>
      </c>
      <c r="H587" s="3">
        <v>164085</v>
      </c>
      <c r="I587" t="s">
        <v>21</v>
      </c>
    </row>
    <row r="588" spans="1:9">
      <c r="A588">
        <v>10601</v>
      </c>
      <c r="B588" t="s">
        <v>625</v>
      </c>
      <c r="C588" t="s">
        <v>626</v>
      </c>
      <c r="D588" t="str">
        <f t="shared" si="9"/>
        <v>Frank Flynn</v>
      </c>
      <c r="E588">
        <v>23</v>
      </c>
      <c r="F588" t="s">
        <v>27</v>
      </c>
      <c r="G588" t="s">
        <v>53</v>
      </c>
      <c r="H588" s="3">
        <v>126991</v>
      </c>
      <c r="I588" t="s">
        <v>21</v>
      </c>
    </row>
    <row r="589" spans="1:9">
      <c r="A589">
        <v>10602</v>
      </c>
      <c r="B589" t="s">
        <v>599</v>
      </c>
      <c r="C589" t="s">
        <v>110</v>
      </c>
      <c r="D589" t="str">
        <f t="shared" si="9"/>
        <v>Shannon Walker</v>
      </c>
      <c r="E589">
        <v>28</v>
      </c>
      <c r="F589" t="s">
        <v>27</v>
      </c>
      <c r="G589" t="s">
        <v>49</v>
      </c>
      <c r="H589" s="3">
        <v>48647</v>
      </c>
      <c r="I589" t="s">
        <v>21</v>
      </c>
    </row>
    <row r="590" spans="1:9">
      <c r="A590">
        <v>10603</v>
      </c>
      <c r="B590" t="s">
        <v>84</v>
      </c>
      <c r="C590" t="s">
        <v>121</v>
      </c>
      <c r="D590" t="str">
        <f t="shared" si="9"/>
        <v>William Hill</v>
      </c>
      <c r="E590">
        <v>27</v>
      </c>
      <c r="F590" t="s">
        <v>27</v>
      </c>
      <c r="G590" t="s">
        <v>16</v>
      </c>
      <c r="H590" s="3">
        <v>1066</v>
      </c>
      <c r="I590" t="s">
        <v>21</v>
      </c>
    </row>
    <row r="591" spans="1:9">
      <c r="A591">
        <v>10604</v>
      </c>
      <c r="B591" t="s">
        <v>311</v>
      </c>
      <c r="C591" t="s">
        <v>627</v>
      </c>
      <c r="D591" t="str">
        <f t="shared" si="9"/>
        <v>Eric Trujillo</v>
      </c>
      <c r="E591">
        <v>29</v>
      </c>
      <c r="F591" t="s">
        <v>15</v>
      </c>
      <c r="G591" t="s">
        <v>41</v>
      </c>
      <c r="H591" s="3">
        <v>39841</v>
      </c>
      <c r="I591" t="s">
        <v>17</v>
      </c>
    </row>
    <row r="592" spans="1:9">
      <c r="A592">
        <v>10605</v>
      </c>
      <c r="B592" t="s">
        <v>521</v>
      </c>
      <c r="C592" t="s">
        <v>590</v>
      </c>
      <c r="D592" t="str">
        <f t="shared" si="9"/>
        <v>Patricia Banks</v>
      </c>
      <c r="E592">
        <v>29</v>
      </c>
      <c r="F592" t="s">
        <v>26</v>
      </c>
      <c r="G592" t="s">
        <v>16</v>
      </c>
      <c r="H592" s="3">
        <v>59820</v>
      </c>
      <c r="I592" t="s">
        <v>17</v>
      </c>
    </row>
    <row r="593" spans="1:9">
      <c r="A593">
        <v>10606</v>
      </c>
      <c r="B593" t="s">
        <v>421</v>
      </c>
      <c r="C593" t="s">
        <v>628</v>
      </c>
      <c r="D593" t="str">
        <f t="shared" si="9"/>
        <v>Amanda Mendoza</v>
      </c>
      <c r="E593">
        <v>22</v>
      </c>
      <c r="F593" t="s">
        <v>27</v>
      </c>
      <c r="G593" t="s">
        <v>49</v>
      </c>
      <c r="H593" s="3">
        <v>121867</v>
      </c>
      <c r="I593" t="s">
        <v>17</v>
      </c>
    </row>
    <row r="594" spans="1:9">
      <c r="A594">
        <v>10607</v>
      </c>
      <c r="B594" t="s">
        <v>169</v>
      </c>
      <c r="C594" t="s">
        <v>612</v>
      </c>
      <c r="D594" t="str">
        <f t="shared" si="9"/>
        <v>David Mendez</v>
      </c>
      <c r="E594">
        <v>23</v>
      </c>
      <c r="F594" t="s">
        <v>15</v>
      </c>
      <c r="G594" t="s">
        <v>22</v>
      </c>
      <c r="H594" s="3">
        <v>118111</v>
      </c>
      <c r="I594" t="s">
        <v>17</v>
      </c>
    </row>
    <row r="595" spans="1:9">
      <c r="A595">
        <v>10608</v>
      </c>
      <c r="B595" t="s">
        <v>441</v>
      </c>
      <c r="C595" t="s">
        <v>347</v>
      </c>
      <c r="D595" t="str">
        <f t="shared" si="9"/>
        <v>Erik Griffin</v>
      </c>
      <c r="E595">
        <v>34</v>
      </c>
      <c r="F595" t="s">
        <v>15</v>
      </c>
      <c r="G595" t="s">
        <v>16</v>
      </c>
      <c r="H595" s="3">
        <v>36127</v>
      </c>
      <c r="I595" t="s">
        <v>17</v>
      </c>
    </row>
    <row r="596" spans="1:9">
      <c r="A596">
        <v>10609</v>
      </c>
      <c r="B596" t="s">
        <v>436</v>
      </c>
      <c r="C596" t="s">
        <v>629</v>
      </c>
      <c r="D596" t="str">
        <f t="shared" si="9"/>
        <v>Lauren Reid</v>
      </c>
      <c r="E596">
        <v>32</v>
      </c>
      <c r="F596" t="s">
        <v>27</v>
      </c>
      <c r="G596" t="s">
        <v>30</v>
      </c>
      <c r="H596" s="3">
        <v>192915</v>
      </c>
      <c r="I596" t="s">
        <v>21</v>
      </c>
    </row>
    <row r="597" spans="1:9">
      <c r="A597">
        <v>10610</v>
      </c>
      <c r="B597" t="s">
        <v>578</v>
      </c>
      <c r="C597" t="s">
        <v>188</v>
      </c>
      <c r="D597" t="str">
        <f t="shared" si="9"/>
        <v>Mary Roberts</v>
      </c>
      <c r="E597">
        <v>18</v>
      </c>
      <c r="F597" t="s">
        <v>27</v>
      </c>
      <c r="G597" t="s">
        <v>54</v>
      </c>
      <c r="H597" s="3">
        <v>25006</v>
      </c>
      <c r="I597" t="s">
        <v>17</v>
      </c>
    </row>
    <row r="598" spans="1:9">
      <c r="A598">
        <v>10611</v>
      </c>
      <c r="B598" t="s">
        <v>523</v>
      </c>
      <c r="C598" t="s">
        <v>630</v>
      </c>
      <c r="D598" t="str">
        <f t="shared" si="9"/>
        <v>Rachel Fisher</v>
      </c>
      <c r="E598">
        <v>34</v>
      </c>
      <c r="F598" t="s">
        <v>27</v>
      </c>
      <c r="G598" t="s">
        <v>16</v>
      </c>
      <c r="H598" s="3">
        <v>102565</v>
      </c>
      <c r="I598" t="s">
        <v>17</v>
      </c>
    </row>
    <row r="599" spans="1:9">
      <c r="A599">
        <v>10612</v>
      </c>
      <c r="B599" t="s">
        <v>466</v>
      </c>
      <c r="C599" t="s">
        <v>211</v>
      </c>
      <c r="D599" t="str">
        <f t="shared" si="9"/>
        <v>Michael Ortiz</v>
      </c>
      <c r="E599">
        <v>32</v>
      </c>
      <c r="F599" t="s">
        <v>15</v>
      </c>
      <c r="G599" t="s">
        <v>53</v>
      </c>
      <c r="H599" s="3">
        <v>177901</v>
      </c>
      <c r="I599" t="s">
        <v>17</v>
      </c>
    </row>
    <row r="600" spans="1:9">
      <c r="A600">
        <v>10613</v>
      </c>
      <c r="B600" t="s">
        <v>631</v>
      </c>
      <c r="C600" t="s">
        <v>409</v>
      </c>
      <c r="D600" t="str">
        <f t="shared" si="9"/>
        <v>Danny Ruiz</v>
      </c>
      <c r="E600">
        <v>31</v>
      </c>
      <c r="F600" t="s">
        <v>15</v>
      </c>
      <c r="G600" t="s">
        <v>22</v>
      </c>
      <c r="H600" s="3">
        <v>197748</v>
      </c>
      <c r="I600" t="s">
        <v>17</v>
      </c>
    </row>
    <row r="601" spans="1:9">
      <c r="A601">
        <v>10614</v>
      </c>
      <c r="B601" t="s">
        <v>311</v>
      </c>
      <c r="C601" t="s">
        <v>575</v>
      </c>
      <c r="D601" t="str">
        <f t="shared" si="9"/>
        <v>Eric Ashley</v>
      </c>
      <c r="E601">
        <v>30</v>
      </c>
      <c r="F601" t="s">
        <v>27</v>
      </c>
      <c r="G601" t="s">
        <v>53</v>
      </c>
      <c r="H601" s="3">
        <v>24374</v>
      </c>
      <c r="I601" t="s">
        <v>21</v>
      </c>
    </row>
    <row r="602" spans="1:9">
      <c r="A602">
        <v>10615</v>
      </c>
      <c r="B602" t="s">
        <v>68</v>
      </c>
      <c r="C602" t="s">
        <v>590</v>
      </c>
      <c r="D602" t="str">
        <f t="shared" si="9"/>
        <v>Daniel Banks</v>
      </c>
      <c r="E602">
        <v>34</v>
      </c>
      <c r="F602" t="s">
        <v>27</v>
      </c>
      <c r="G602" t="s">
        <v>49</v>
      </c>
      <c r="H602" s="3">
        <v>2058</v>
      </c>
      <c r="I602" t="s">
        <v>17</v>
      </c>
    </row>
    <row r="603" spans="1:9">
      <c r="A603">
        <v>10617</v>
      </c>
      <c r="B603" t="s">
        <v>72</v>
      </c>
      <c r="C603" t="s">
        <v>632</v>
      </c>
      <c r="D603" t="str">
        <f t="shared" si="9"/>
        <v>Christopher Duran</v>
      </c>
      <c r="E603">
        <v>19</v>
      </c>
      <c r="F603" t="s">
        <v>27</v>
      </c>
      <c r="G603" t="s">
        <v>22</v>
      </c>
      <c r="H603" s="3">
        <v>158701</v>
      </c>
      <c r="I603" t="s">
        <v>17</v>
      </c>
    </row>
    <row r="604" spans="1:9">
      <c r="A604">
        <v>10618</v>
      </c>
      <c r="B604" t="s">
        <v>449</v>
      </c>
      <c r="C604" t="s">
        <v>633</v>
      </c>
      <c r="D604" t="str">
        <f t="shared" si="9"/>
        <v>Anna Rosales</v>
      </c>
      <c r="E604">
        <v>26</v>
      </c>
      <c r="F604" t="s">
        <v>26</v>
      </c>
      <c r="G604" t="s">
        <v>49</v>
      </c>
      <c r="H604" s="3">
        <v>107249</v>
      </c>
      <c r="I604" t="s">
        <v>21</v>
      </c>
    </row>
    <row r="605" spans="1:9">
      <c r="A605">
        <v>10619</v>
      </c>
      <c r="B605" t="s">
        <v>634</v>
      </c>
      <c r="C605" t="s">
        <v>91</v>
      </c>
      <c r="D605" t="str">
        <f t="shared" si="9"/>
        <v>Kristina Thomas</v>
      </c>
      <c r="E605">
        <v>31</v>
      </c>
      <c r="F605" t="s">
        <v>26</v>
      </c>
      <c r="G605" t="s">
        <v>878</v>
      </c>
      <c r="H605" s="3">
        <v>11460</v>
      </c>
      <c r="I605" t="s">
        <v>21</v>
      </c>
    </row>
    <row r="606" spans="1:9">
      <c r="A606">
        <v>10620</v>
      </c>
      <c r="B606" t="s">
        <v>414</v>
      </c>
      <c r="C606" t="s">
        <v>635</v>
      </c>
      <c r="D606" t="str">
        <f t="shared" si="9"/>
        <v>Joel Atkinson</v>
      </c>
      <c r="E606">
        <v>19</v>
      </c>
      <c r="F606" t="s">
        <v>15</v>
      </c>
      <c r="G606" t="s">
        <v>16</v>
      </c>
      <c r="H606" s="3">
        <v>40035</v>
      </c>
      <c r="I606" t="s">
        <v>17</v>
      </c>
    </row>
    <row r="607" spans="1:9">
      <c r="A607">
        <v>10621</v>
      </c>
      <c r="B607" t="s">
        <v>515</v>
      </c>
      <c r="C607" t="s">
        <v>636</v>
      </c>
      <c r="D607" t="str">
        <f t="shared" si="9"/>
        <v>Zachary Mclaughlin</v>
      </c>
      <c r="E607">
        <v>31</v>
      </c>
      <c r="F607" t="s">
        <v>15</v>
      </c>
      <c r="G607" t="s">
        <v>54</v>
      </c>
      <c r="H607" s="3">
        <v>169971</v>
      </c>
      <c r="I607" t="s">
        <v>17</v>
      </c>
    </row>
    <row r="608" spans="1:9">
      <c r="A608">
        <v>10622</v>
      </c>
      <c r="B608" t="s">
        <v>428</v>
      </c>
      <c r="C608" t="s">
        <v>466</v>
      </c>
      <c r="D608" t="str">
        <f t="shared" si="9"/>
        <v>Marcia Michael</v>
      </c>
      <c r="E608">
        <v>32</v>
      </c>
      <c r="F608" t="s">
        <v>27</v>
      </c>
      <c r="G608" t="s">
        <v>16</v>
      </c>
      <c r="H608" s="3">
        <v>50276</v>
      </c>
      <c r="I608" t="s">
        <v>21</v>
      </c>
    </row>
    <row r="609" spans="1:9">
      <c r="A609">
        <v>10623</v>
      </c>
      <c r="B609" t="s">
        <v>388</v>
      </c>
      <c r="C609" t="s">
        <v>65</v>
      </c>
      <c r="D609" t="str">
        <f t="shared" si="9"/>
        <v>Angela Williams</v>
      </c>
      <c r="E609">
        <v>30</v>
      </c>
      <c r="F609" t="s">
        <v>26</v>
      </c>
      <c r="G609" t="s">
        <v>41</v>
      </c>
      <c r="H609" s="3">
        <v>130366</v>
      </c>
      <c r="I609" t="s">
        <v>17</v>
      </c>
    </row>
    <row r="610" spans="1:9">
      <c r="A610">
        <v>10624</v>
      </c>
      <c r="B610" t="s">
        <v>111</v>
      </c>
      <c r="C610" t="s">
        <v>263</v>
      </c>
      <c r="D610" t="str">
        <f t="shared" si="9"/>
        <v>Jacob Cooper</v>
      </c>
      <c r="E610">
        <v>20</v>
      </c>
      <c r="F610" t="s">
        <v>15</v>
      </c>
      <c r="G610" t="s">
        <v>27</v>
      </c>
      <c r="H610" s="3">
        <v>176783</v>
      </c>
      <c r="I610" t="s">
        <v>17</v>
      </c>
    </row>
    <row r="611" spans="1:9">
      <c r="A611">
        <v>10625</v>
      </c>
      <c r="B611" t="s">
        <v>637</v>
      </c>
      <c r="C611" t="s">
        <v>271</v>
      </c>
      <c r="D611" t="str">
        <f t="shared" si="9"/>
        <v>Tiffany Ward</v>
      </c>
      <c r="E611">
        <v>25</v>
      </c>
      <c r="F611" t="s">
        <v>26</v>
      </c>
      <c r="G611" t="s">
        <v>27</v>
      </c>
      <c r="H611" s="3">
        <v>113689</v>
      </c>
      <c r="I611" t="s">
        <v>21</v>
      </c>
    </row>
    <row r="612" spans="1:9">
      <c r="A612">
        <v>10626</v>
      </c>
      <c r="B612" t="s">
        <v>280</v>
      </c>
      <c r="C612" t="s">
        <v>638</v>
      </c>
      <c r="D612" t="str">
        <f t="shared" si="9"/>
        <v>Aaron Robles</v>
      </c>
      <c r="E612">
        <v>30</v>
      </c>
      <c r="F612" t="s">
        <v>27</v>
      </c>
      <c r="G612" t="s">
        <v>54</v>
      </c>
      <c r="H612" s="3">
        <v>81669</v>
      </c>
      <c r="I612" t="s">
        <v>17</v>
      </c>
    </row>
    <row r="613" spans="1:9">
      <c r="A613">
        <v>10627</v>
      </c>
      <c r="B613" t="s">
        <v>379</v>
      </c>
      <c r="C613" t="s">
        <v>639</v>
      </c>
      <c r="D613" t="str">
        <f t="shared" si="9"/>
        <v>Adam Morrison</v>
      </c>
      <c r="E613">
        <v>28</v>
      </c>
      <c r="F613" t="s">
        <v>15</v>
      </c>
      <c r="G613" t="s">
        <v>30</v>
      </c>
      <c r="H613" s="3">
        <v>167408</v>
      </c>
      <c r="I613" t="s">
        <v>17</v>
      </c>
    </row>
    <row r="614" spans="1:9">
      <c r="A614">
        <v>10628</v>
      </c>
      <c r="B614" t="s">
        <v>640</v>
      </c>
      <c r="C614" t="s">
        <v>641</v>
      </c>
      <c r="D614" t="str">
        <f t="shared" si="9"/>
        <v>Suzanne Bautista</v>
      </c>
      <c r="E614">
        <v>22</v>
      </c>
      <c r="F614" t="s">
        <v>27</v>
      </c>
      <c r="G614" t="s">
        <v>53</v>
      </c>
      <c r="H614" s="3">
        <v>126607</v>
      </c>
      <c r="I614" t="s">
        <v>21</v>
      </c>
    </row>
    <row r="615" spans="1:9">
      <c r="A615">
        <v>10629</v>
      </c>
      <c r="B615" t="s">
        <v>642</v>
      </c>
      <c r="C615" t="s">
        <v>116</v>
      </c>
      <c r="D615" t="str">
        <f t="shared" si="9"/>
        <v>Marissa Young</v>
      </c>
      <c r="E615">
        <v>21</v>
      </c>
      <c r="F615" t="s">
        <v>26</v>
      </c>
      <c r="G615" t="s">
        <v>53</v>
      </c>
      <c r="H615" s="3">
        <v>181537</v>
      </c>
      <c r="I615" t="s">
        <v>17</v>
      </c>
    </row>
    <row r="616" spans="1:9">
      <c r="A616">
        <v>10630</v>
      </c>
      <c r="B616" t="s">
        <v>643</v>
      </c>
      <c r="C616" t="s">
        <v>152</v>
      </c>
      <c r="D616" t="str">
        <f t="shared" si="9"/>
        <v>Gregory Collins</v>
      </c>
      <c r="E616">
        <v>28</v>
      </c>
      <c r="F616" t="s">
        <v>27</v>
      </c>
      <c r="G616" t="s">
        <v>44</v>
      </c>
      <c r="H616" s="3">
        <v>99881</v>
      </c>
      <c r="I616" t="s">
        <v>17</v>
      </c>
    </row>
    <row r="617" spans="1:9">
      <c r="A617">
        <v>10631</v>
      </c>
      <c r="B617" t="s">
        <v>644</v>
      </c>
      <c r="C617" t="s">
        <v>645</v>
      </c>
      <c r="D617" t="str">
        <f t="shared" si="9"/>
        <v>Beverly Hicks</v>
      </c>
      <c r="E617">
        <v>24</v>
      </c>
      <c r="F617" t="s">
        <v>15</v>
      </c>
      <c r="G617" t="s">
        <v>44</v>
      </c>
      <c r="H617" s="3">
        <v>104339</v>
      </c>
      <c r="I617" t="s">
        <v>21</v>
      </c>
    </row>
    <row r="618" spans="1:9">
      <c r="A618">
        <v>10632</v>
      </c>
      <c r="B618" t="s">
        <v>169</v>
      </c>
      <c r="C618" t="s">
        <v>646</v>
      </c>
      <c r="D618" t="str">
        <f t="shared" si="9"/>
        <v>David Osborne</v>
      </c>
      <c r="E618">
        <v>21</v>
      </c>
      <c r="F618" t="s">
        <v>15</v>
      </c>
      <c r="G618" t="s">
        <v>54</v>
      </c>
      <c r="H618" s="3">
        <v>7125</v>
      </c>
      <c r="I618" t="s">
        <v>17</v>
      </c>
    </row>
    <row r="619" spans="1:9">
      <c r="A619">
        <v>10633</v>
      </c>
      <c r="B619" t="s">
        <v>647</v>
      </c>
      <c r="C619" t="s">
        <v>62</v>
      </c>
      <c r="D619" t="str">
        <f t="shared" si="9"/>
        <v>Bridget Smith</v>
      </c>
      <c r="E619">
        <v>28</v>
      </c>
      <c r="F619" t="s">
        <v>26</v>
      </c>
      <c r="G619" t="s">
        <v>49</v>
      </c>
      <c r="H619" s="3">
        <v>117060</v>
      </c>
      <c r="I619" t="s">
        <v>21</v>
      </c>
    </row>
    <row r="620" spans="1:9">
      <c r="A620">
        <v>10634</v>
      </c>
      <c r="B620" t="s">
        <v>648</v>
      </c>
      <c r="C620" t="s">
        <v>581</v>
      </c>
      <c r="D620" t="str">
        <f t="shared" si="9"/>
        <v>Colton Francis</v>
      </c>
      <c r="E620">
        <v>27</v>
      </c>
      <c r="F620" t="s">
        <v>27</v>
      </c>
      <c r="G620" t="s">
        <v>53</v>
      </c>
      <c r="H620" s="3">
        <v>114112</v>
      </c>
      <c r="I620" t="s">
        <v>21</v>
      </c>
    </row>
    <row r="621" spans="1:9">
      <c r="A621">
        <v>10635</v>
      </c>
      <c r="B621" t="s">
        <v>479</v>
      </c>
      <c r="C621" t="s">
        <v>649</v>
      </c>
      <c r="D621" t="str">
        <f t="shared" si="9"/>
        <v>Leslie Hanson</v>
      </c>
      <c r="E621">
        <v>24</v>
      </c>
      <c r="F621" t="s">
        <v>27</v>
      </c>
      <c r="G621" t="s">
        <v>44</v>
      </c>
      <c r="H621" s="3">
        <v>167115</v>
      </c>
      <c r="I621" t="s">
        <v>21</v>
      </c>
    </row>
    <row r="622" spans="1:9">
      <c r="A622">
        <v>10637</v>
      </c>
      <c r="B622" t="s">
        <v>651</v>
      </c>
      <c r="C622" t="s">
        <v>652</v>
      </c>
      <c r="D622" t="str">
        <f t="shared" si="9"/>
        <v>Heather Rice</v>
      </c>
      <c r="E622">
        <v>33</v>
      </c>
      <c r="F622" t="s">
        <v>26</v>
      </c>
      <c r="G622" t="s">
        <v>39</v>
      </c>
      <c r="H622" s="3">
        <v>100058</v>
      </c>
      <c r="I622" t="s">
        <v>17</v>
      </c>
    </row>
    <row r="623" spans="1:9">
      <c r="A623">
        <v>10638</v>
      </c>
      <c r="B623" t="s">
        <v>653</v>
      </c>
      <c r="C623" t="s">
        <v>220</v>
      </c>
      <c r="D623" t="str">
        <f t="shared" si="9"/>
        <v>Judy Jones</v>
      </c>
      <c r="E623">
        <v>26</v>
      </c>
      <c r="F623" t="s">
        <v>27</v>
      </c>
      <c r="G623" t="s">
        <v>49</v>
      </c>
      <c r="H623" s="3">
        <v>147099</v>
      </c>
      <c r="I623" t="s">
        <v>17</v>
      </c>
    </row>
    <row r="624" spans="1:9">
      <c r="A624">
        <v>10639</v>
      </c>
      <c r="B624" t="s">
        <v>521</v>
      </c>
      <c r="C624" t="s">
        <v>654</v>
      </c>
      <c r="D624" t="str">
        <f t="shared" si="9"/>
        <v>Patricia Cruz</v>
      </c>
      <c r="E624">
        <v>25</v>
      </c>
      <c r="F624" t="s">
        <v>27</v>
      </c>
      <c r="G624" t="s">
        <v>36</v>
      </c>
      <c r="H624" s="3">
        <v>195249</v>
      </c>
      <c r="I624" t="s">
        <v>21</v>
      </c>
    </row>
    <row r="625" spans="1:9">
      <c r="A625">
        <v>10640</v>
      </c>
      <c r="B625" t="s">
        <v>655</v>
      </c>
      <c r="C625" t="s">
        <v>656</v>
      </c>
      <c r="D625" t="str">
        <f t="shared" si="9"/>
        <v>Melanie Chang</v>
      </c>
      <c r="E625">
        <v>24</v>
      </c>
      <c r="F625" t="s">
        <v>27</v>
      </c>
      <c r="G625" t="s">
        <v>27</v>
      </c>
      <c r="H625" s="3">
        <v>21079</v>
      </c>
      <c r="I625" t="s">
        <v>21</v>
      </c>
    </row>
    <row r="626" spans="1:9">
      <c r="A626">
        <v>10642</v>
      </c>
      <c r="B626" t="s">
        <v>466</v>
      </c>
      <c r="C626" t="s">
        <v>116</v>
      </c>
      <c r="D626" t="str">
        <f t="shared" si="9"/>
        <v>Michael Young</v>
      </c>
      <c r="E626">
        <v>34</v>
      </c>
      <c r="F626" t="s">
        <v>15</v>
      </c>
      <c r="G626" t="s">
        <v>53</v>
      </c>
      <c r="H626" s="3">
        <v>46036</v>
      </c>
      <c r="I626" t="s">
        <v>17</v>
      </c>
    </row>
    <row r="627" spans="1:9">
      <c r="A627">
        <v>10643</v>
      </c>
      <c r="B627" t="s">
        <v>208</v>
      </c>
      <c r="C627" t="s">
        <v>657</v>
      </c>
      <c r="D627" t="str">
        <f t="shared" si="9"/>
        <v>Logan Schultz</v>
      </c>
      <c r="E627">
        <v>21</v>
      </c>
      <c r="F627" t="s">
        <v>15</v>
      </c>
      <c r="G627" t="s">
        <v>53</v>
      </c>
      <c r="H627" s="3">
        <v>96147</v>
      </c>
      <c r="I627" t="s">
        <v>21</v>
      </c>
    </row>
    <row r="628" spans="1:9">
      <c r="A628">
        <v>10644</v>
      </c>
      <c r="B628" t="s">
        <v>658</v>
      </c>
      <c r="C628" t="s">
        <v>64</v>
      </c>
      <c r="D628" t="str">
        <f t="shared" si="9"/>
        <v>Cynthia Johnson</v>
      </c>
      <c r="E628">
        <v>24</v>
      </c>
      <c r="F628" t="s">
        <v>26</v>
      </c>
      <c r="G628" t="s">
        <v>27</v>
      </c>
      <c r="H628" s="3">
        <v>139315</v>
      </c>
      <c r="I628" t="s">
        <v>17</v>
      </c>
    </row>
    <row r="629" spans="1:9">
      <c r="A629">
        <v>10645</v>
      </c>
      <c r="B629" t="s">
        <v>338</v>
      </c>
      <c r="C629" t="s">
        <v>526</v>
      </c>
      <c r="D629" t="str">
        <f t="shared" si="9"/>
        <v>John Harrison</v>
      </c>
      <c r="E629">
        <v>22</v>
      </c>
      <c r="F629" t="s">
        <v>15</v>
      </c>
      <c r="G629" t="s">
        <v>49</v>
      </c>
      <c r="H629" s="3">
        <v>154011</v>
      </c>
      <c r="I629" t="s">
        <v>17</v>
      </c>
    </row>
    <row r="630" spans="1:9">
      <c r="A630">
        <v>10646</v>
      </c>
      <c r="B630" t="s">
        <v>488</v>
      </c>
      <c r="C630" t="s">
        <v>659</v>
      </c>
      <c r="D630" t="str">
        <f t="shared" si="9"/>
        <v>Kristin Klein</v>
      </c>
      <c r="E630">
        <v>33</v>
      </c>
      <c r="F630" t="s">
        <v>27</v>
      </c>
      <c r="G630" t="s">
        <v>44</v>
      </c>
      <c r="H630" s="3">
        <v>160086</v>
      </c>
      <c r="I630" t="s">
        <v>17</v>
      </c>
    </row>
    <row r="631" spans="1:9">
      <c r="A631">
        <v>10647</v>
      </c>
      <c r="B631" t="s">
        <v>433</v>
      </c>
      <c r="C631" t="s">
        <v>660</v>
      </c>
      <c r="D631" t="str">
        <f t="shared" si="9"/>
        <v>Jennifer Lawson</v>
      </c>
      <c r="E631">
        <v>30</v>
      </c>
      <c r="F631" t="s">
        <v>27</v>
      </c>
      <c r="G631" t="s">
        <v>30</v>
      </c>
      <c r="H631" s="3">
        <v>101482</v>
      </c>
      <c r="I631" t="s">
        <v>17</v>
      </c>
    </row>
    <row r="632" spans="1:9">
      <c r="A632">
        <v>10648</v>
      </c>
      <c r="B632" t="s">
        <v>661</v>
      </c>
      <c r="C632" t="s">
        <v>69</v>
      </c>
      <c r="D632" t="str">
        <f t="shared" si="9"/>
        <v>Heidi Miller</v>
      </c>
      <c r="E632">
        <v>24</v>
      </c>
      <c r="F632" t="s">
        <v>27</v>
      </c>
      <c r="G632" t="s">
        <v>44</v>
      </c>
      <c r="H632" s="3">
        <v>11043</v>
      </c>
      <c r="I632" t="s">
        <v>21</v>
      </c>
    </row>
    <row r="633" spans="1:9">
      <c r="A633">
        <v>10649</v>
      </c>
      <c r="B633" t="s">
        <v>130</v>
      </c>
      <c r="C633" t="s">
        <v>662</v>
      </c>
      <c r="D633" t="str">
        <f t="shared" si="9"/>
        <v>Anthony Chapman</v>
      </c>
      <c r="E633">
        <v>19</v>
      </c>
      <c r="F633" t="s">
        <v>15</v>
      </c>
      <c r="G633" t="s">
        <v>36</v>
      </c>
      <c r="H633" s="3">
        <v>154187</v>
      </c>
      <c r="I633" t="s">
        <v>21</v>
      </c>
    </row>
    <row r="634" spans="1:9">
      <c r="A634">
        <v>10650</v>
      </c>
      <c r="B634" t="s">
        <v>130</v>
      </c>
      <c r="C634" t="s">
        <v>629</v>
      </c>
      <c r="D634" t="str">
        <f t="shared" si="9"/>
        <v>Anthony Reid</v>
      </c>
      <c r="E634">
        <v>32</v>
      </c>
      <c r="F634" t="s">
        <v>15</v>
      </c>
      <c r="G634" t="s">
        <v>39</v>
      </c>
      <c r="H634" s="3">
        <v>150780</v>
      </c>
      <c r="I634" t="s">
        <v>17</v>
      </c>
    </row>
    <row r="635" spans="1:9">
      <c r="A635">
        <v>10651</v>
      </c>
      <c r="B635" t="s">
        <v>460</v>
      </c>
      <c r="C635" t="s">
        <v>385</v>
      </c>
      <c r="D635" t="str">
        <f t="shared" si="9"/>
        <v>Craig Reed</v>
      </c>
      <c r="E635">
        <v>24</v>
      </c>
      <c r="F635" t="s">
        <v>27</v>
      </c>
      <c r="G635" t="s">
        <v>36</v>
      </c>
      <c r="H635" s="3">
        <v>195457</v>
      </c>
      <c r="I635" t="s">
        <v>21</v>
      </c>
    </row>
    <row r="636" spans="1:9">
      <c r="A636">
        <v>10652</v>
      </c>
      <c r="B636" t="s">
        <v>204</v>
      </c>
      <c r="C636" t="s">
        <v>663</v>
      </c>
      <c r="D636" t="str">
        <f t="shared" si="9"/>
        <v>Nicholas Pacheco</v>
      </c>
      <c r="E636">
        <v>25</v>
      </c>
      <c r="F636" t="s">
        <v>26</v>
      </c>
      <c r="G636" t="s">
        <v>30</v>
      </c>
      <c r="H636" s="3">
        <v>175310</v>
      </c>
      <c r="I636" t="s">
        <v>17</v>
      </c>
    </row>
    <row r="637" spans="1:9">
      <c r="A637">
        <v>10653</v>
      </c>
      <c r="B637" t="s">
        <v>169</v>
      </c>
      <c r="C637" t="s">
        <v>664</v>
      </c>
      <c r="D637" t="str">
        <f t="shared" si="9"/>
        <v>David Copeland</v>
      </c>
      <c r="E637">
        <v>23</v>
      </c>
      <c r="F637" t="s">
        <v>15</v>
      </c>
      <c r="G637" t="s">
        <v>44</v>
      </c>
      <c r="H637" s="3">
        <v>115900</v>
      </c>
      <c r="I637" t="s">
        <v>17</v>
      </c>
    </row>
    <row r="638" spans="1:9">
      <c r="A638">
        <v>10654</v>
      </c>
      <c r="B638" t="s">
        <v>84</v>
      </c>
      <c r="C638" t="s">
        <v>62</v>
      </c>
      <c r="D638" t="str">
        <f t="shared" si="9"/>
        <v>William Smith</v>
      </c>
      <c r="E638">
        <v>32</v>
      </c>
      <c r="F638" t="s">
        <v>15</v>
      </c>
      <c r="G638" t="s">
        <v>16</v>
      </c>
      <c r="H638" s="3">
        <v>163676</v>
      </c>
      <c r="I638" t="s">
        <v>21</v>
      </c>
    </row>
    <row r="639" spans="1:9">
      <c r="A639">
        <v>10655</v>
      </c>
      <c r="B639" t="s">
        <v>665</v>
      </c>
      <c r="C639" t="s">
        <v>65</v>
      </c>
      <c r="D639" t="str">
        <f t="shared" si="9"/>
        <v>Sheila Williams</v>
      </c>
      <c r="E639">
        <v>23</v>
      </c>
      <c r="F639" t="s">
        <v>26</v>
      </c>
      <c r="G639" t="s">
        <v>16</v>
      </c>
      <c r="H639" s="3">
        <v>186702</v>
      </c>
      <c r="I639" t="s">
        <v>21</v>
      </c>
    </row>
    <row r="640" spans="1:9">
      <c r="A640">
        <v>10656</v>
      </c>
      <c r="B640" t="s">
        <v>235</v>
      </c>
      <c r="C640" t="s">
        <v>666</v>
      </c>
      <c r="D640" t="str">
        <f t="shared" si="9"/>
        <v>Matthew Payne</v>
      </c>
      <c r="E640">
        <v>33</v>
      </c>
      <c r="F640" t="s">
        <v>15</v>
      </c>
      <c r="G640" t="s">
        <v>54</v>
      </c>
      <c r="H640" s="3">
        <v>46138</v>
      </c>
      <c r="I640" t="s">
        <v>21</v>
      </c>
    </row>
    <row r="641" spans="1:9">
      <c r="A641">
        <v>10657</v>
      </c>
      <c r="B641" t="s">
        <v>661</v>
      </c>
      <c r="C641" t="s">
        <v>667</v>
      </c>
      <c r="D641" t="str">
        <f t="shared" si="9"/>
        <v>Heidi Warren</v>
      </c>
      <c r="E641">
        <v>24</v>
      </c>
      <c r="F641" t="s">
        <v>26</v>
      </c>
      <c r="G641" t="s">
        <v>36</v>
      </c>
      <c r="H641" s="3">
        <v>97977</v>
      </c>
      <c r="I641" t="s">
        <v>17</v>
      </c>
    </row>
    <row r="642" spans="1:9">
      <c r="A642">
        <v>10658</v>
      </c>
      <c r="B642" t="s">
        <v>668</v>
      </c>
      <c r="C642" t="s">
        <v>645</v>
      </c>
      <c r="D642" t="str">
        <f t="shared" si="9"/>
        <v>Robert Hicks</v>
      </c>
      <c r="E642">
        <v>19</v>
      </c>
      <c r="F642" t="s">
        <v>15</v>
      </c>
      <c r="G642" t="s">
        <v>16</v>
      </c>
      <c r="H642" s="3">
        <v>7464</v>
      </c>
      <c r="I642" t="s">
        <v>17</v>
      </c>
    </row>
    <row r="643" spans="1:9">
      <c r="A643">
        <v>10659</v>
      </c>
      <c r="B643" t="s">
        <v>449</v>
      </c>
      <c r="C643" t="s">
        <v>650</v>
      </c>
      <c r="D643" t="str">
        <f t="shared" ref="D643:D706" si="10">CONCATENATE(B643, " ", C643)</f>
        <v>Anna Wilkins</v>
      </c>
      <c r="E643">
        <v>21</v>
      </c>
      <c r="F643" t="s">
        <v>27</v>
      </c>
      <c r="G643" t="s">
        <v>39</v>
      </c>
      <c r="H643" s="3">
        <v>127924</v>
      </c>
      <c r="I643" t="s">
        <v>17</v>
      </c>
    </row>
    <row r="644" spans="1:9">
      <c r="A644">
        <v>10660</v>
      </c>
      <c r="B644" t="s">
        <v>399</v>
      </c>
      <c r="C644" t="s">
        <v>669</v>
      </c>
      <c r="D644" t="str">
        <f t="shared" si="10"/>
        <v>Christina Dennis</v>
      </c>
      <c r="E644">
        <v>30</v>
      </c>
      <c r="F644" t="s">
        <v>27</v>
      </c>
      <c r="G644" t="s">
        <v>54</v>
      </c>
      <c r="H644" s="3">
        <v>153420</v>
      </c>
      <c r="I644" t="s">
        <v>21</v>
      </c>
    </row>
    <row r="645" spans="1:9">
      <c r="A645">
        <v>10661</v>
      </c>
      <c r="B645" t="s">
        <v>399</v>
      </c>
      <c r="C645" t="s">
        <v>670</v>
      </c>
      <c r="D645" t="str">
        <f t="shared" si="10"/>
        <v>Christina Jarvis</v>
      </c>
      <c r="E645">
        <v>29</v>
      </c>
      <c r="F645" t="s">
        <v>26</v>
      </c>
      <c r="G645" t="s">
        <v>44</v>
      </c>
      <c r="H645" s="3">
        <v>56266</v>
      </c>
      <c r="I645" t="s">
        <v>21</v>
      </c>
    </row>
    <row r="646" spans="1:9">
      <c r="A646">
        <v>10662</v>
      </c>
      <c r="B646" t="s">
        <v>448</v>
      </c>
      <c r="C646" t="s">
        <v>671</v>
      </c>
      <c r="D646" t="str">
        <f t="shared" si="10"/>
        <v>Mark Jimenez</v>
      </c>
      <c r="E646">
        <v>20</v>
      </c>
      <c r="F646" t="s">
        <v>27</v>
      </c>
      <c r="G646" t="s">
        <v>44</v>
      </c>
      <c r="H646" s="3">
        <v>189747</v>
      </c>
      <c r="I646" t="s">
        <v>17</v>
      </c>
    </row>
    <row r="647" spans="1:9">
      <c r="A647">
        <v>10663</v>
      </c>
      <c r="B647" t="s">
        <v>672</v>
      </c>
      <c r="C647" t="s">
        <v>673</v>
      </c>
      <c r="D647" t="str">
        <f t="shared" si="10"/>
        <v>Dwayne Schmidt</v>
      </c>
      <c r="E647">
        <v>32</v>
      </c>
      <c r="F647" t="s">
        <v>15</v>
      </c>
      <c r="G647" t="s">
        <v>41</v>
      </c>
      <c r="H647" s="3">
        <v>114959</v>
      </c>
      <c r="I647" t="s">
        <v>21</v>
      </c>
    </row>
    <row r="648" spans="1:9">
      <c r="A648">
        <v>10664</v>
      </c>
      <c r="B648" t="s">
        <v>72</v>
      </c>
      <c r="C648" t="s">
        <v>674</v>
      </c>
      <c r="D648" t="str">
        <f t="shared" si="10"/>
        <v>Christopher Hahn</v>
      </c>
      <c r="E648">
        <v>21</v>
      </c>
      <c r="F648" t="s">
        <v>27</v>
      </c>
      <c r="G648" t="s">
        <v>30</v>
      </c>
      <c r="H648" s="3">
        <v>37570</v>
      </c>
      <c r="I648" t="s">
        <v>17</v>
      </c>
    </row>
    <row r="649" spans="1:9">
      <c r="A649">
        <v>10665</v>
      </c>
      <c r="B649" t="s">
        <v>675</v>
      </c>
      <c r="C649" t="s">
        <v>676</v>
      </c>
      <c r="D649" t="str">
        <f t="shared" si="10"/>
        <v>Carl Hull</v>
      </c>
      <c r="E649">
        <v>24</v>
      </c>
      <c r="F649" t="s">
        <v>27</v>
      </c>
      <c r="G649" t="s">
        <v>54</v>
      </c>
      <c r="H649" s="3">
        <v>76549</v>
      </c>
      <c r="I649" t="s">
        <v>17</v>
      </c>
    </row>
    <row r="650" spans="1:9">
      <c r="A650">
        <v>10666</v>
      </c>
      <c r="B650" t="s">
        <v>643</v>
      </c>
      <c r="C650" t="s">
        <v>127</v>
      </c>
      <c r="D650" t="str">
        <f t="shared" si="10"/>
        <v>Gregory Adams</v>
      </c>
      <c r="E650">
        <v>18</v>
      </c>
      <c r="F650" t="s">
        <v>15</v>
      </c>
      <c r="G650" t="s">
        <v>22</v>
      </c>
      <c r="H650" s="3">
        <v>64134</v>
      </c>
      <c r="I650" t="s">
        <v>21</v>
      </c>
    </row>
    <row r="651" spans="1:9">
      <c r="A651">
        <v>10667</v>
      </c>
      <c r="B651" t="s">
        <v>549</v>
      </c>
      <c r="C651" t="s">
        <v>677</v>
      </c>
      <c r="D651" t="str">
        <f t="shared" si="10"/>
        <v>Amy Elliott</v>
      </c>
      <c r="E651">
        <v>24</v>
      </c>
      <c r="F651" t="s">
        <v>26</v>
      </c>
      <c r="G651" t="s">
        <v>22</v>
      </c>
      <c r="H651" s="3">
        <v>69161</v>
      </c>
      <c r="I651" t="s">
        <v>21</v>
      </c>
    </row>
    <row r="652" spans="1:9">
      <c r="A652">
        <v>10668</v>
      </c>
      <c r="B652" t="s">
        <v>477</v>
      </c>
      <c r="C652" t="s">
        <v>654</v>
      </c>
      <c r="D652" t="str">
        <f t="shared" si="10"/>
        <v>Lisa Cruz</v>
      </c>
      <c r="E652">
        <v>20</v>
      </c>
      <c r="F652" t="s">
        <v>26</v>
      </c>
      <c r="G652" t="s">
        <v>30</v>
      </c>
      <c r="H652" s="3">
        <v>127978</v>
      </c>
      <c r="I652" t="s">
        <v>17</v>
      </c>
    </row>
    <row r="653" spans="1:9">
      <c r="A653">
        <v>10669</v>
      </c>
      <c r="B653" t="s">
        <v>668</v>
      </c>
      <c r="C653" t="s">
        <v>628</v>
      </c>
      <c r="D653" t="str">
        <f t="shared" si="10"/>
        <v>Robert Mendoza</v>
      </c>
      <c r="E653">
        <v>33</v>
      </c>
      <c r="F653" t="s">
        <v>15</v>
      </c>
      <c r="G653" t="s">
        <v>22</v>
      </c>
      <c r="H653" s="3">
        <v>155345</v>
      </c>
      <c r="I653" t="s">
        <v>17</v>
      </c>
    </row>
    <row r="654" spans="1:9">
      <c r="A654">
        <v>10670</v>
      </c>
      <c r="B654" t="s">
        <v>567</v>
      </c>
      <c r="C654" t="s">
        <v>216</v>
      </c>
      <c r="D654" t="str">
        <f t="shared" si="10"/>
        <v>Michelle Ryan</v>
      </c>
      <c r="E654">
        <v>24</v>
      </c>
      <c r="F654" t="s">
        <v>27</v>
      </c>
      <c r="G654" t="s">
        <v>22</v>
      </c>
      <c r="H654" s="3">
        <v>179871</v>
      </c>
      <c r="I654" t="s">
        <v>21</v>
      </c>
    </row>
    <row r="655" spans="1:9">
      <c r="A655">
        <v>10671</v>
      </c>
      <c r="B655" t="s">
        <v>466</v>
      </c>
      <c r="C655" t="s">
        <v>100</v>
      </c>
      <c r="D655" t="str">
        <f t="shared" si="10"/>
        <v>Michael White</v>
      </c>
      <c r="E655">
        <v>29</v>
      </c>
      <c r="F655" t="s">
        <v>15</v>
      </c>
      <c r="G655" t="s">
        <v>54</v>
      </c>
      <c r="H655" s="3">
        <v>108945</v>
      </c>
      <c r="I655" t="s">
        <v>21</v>
      </c>
    </row>
    <row r="656" spans="1:9">
      <c r="A656">
        <v>10672</v>
      </c>
      <c r="B656" t="s">
        <v>551</v>
      </c>
      <c r="C656" t="s">
        <v>678</v>
      </c>
      <c r="D656" t="str">
        <f t="shared" si="10"/>
        <v>Kyle Cantu</v>
      </c>
      <c r="E656">
        <v>34</v>
      </c>
      <c r="F656" t="s">
        <v>26</v>
      </c>
      <c r="G656" t="s">
        <v>54</v>
      </c>
      <c r="H656" s="3">
        <v>98320</v>
      </c>
      <c r="I656" t="s">
        <v>17</v>
      </c>
    </row>
    <row r="657" spans="1:9">
      <c r="A657">
        <v>10673</v>
      </c>
      <c r="B657" t="s">
        <v>309</v>
      </c>
      <c r="C657" t="s">
        <v>95</v>
      </c>
      <c r="D657" t="str">
        <f t="shared" si="10"/>
        <v>Misty Martin</v>
      </c>
      <c r="E657">
        <v>19</v>
      </c>
      <c r="F657" t="s">
        <v>26</v>
      </c>
      <c r="G657" t="s">
        <v>53</v>
      </c>
      <c r="H657" s="3">
        <v>174255</v>
      </c>
      <c r="I657" t="s">
        <v>21</v>
      </c>
    </row>
    <row r="658" spans="1:9">
      <c r="A658">
        <v>10674</v>
      </c>
      <c r="B658" t="s">
        <v>199</v>
      </c>
      <c r="C658" t="s">
        <v>679</v>
      </c>
      <c r="D658" t="str">
        <f t="shared" si="10"/>
        <v>Isaiah Carr</v>
      </c>
      <c r="E658">
        <v>26</v>
      </c>
      <c r="F658" t="s">
        <v>27</v>
      </c>
      <c r="G658" t="s">
        <v>27</v>
      </c>
      <c r="H658" s="3">
        <v>126545</v>
      </c>
      <c r="I658" t="s">
        <v>17</v>
      </c>
    </row>
    <row r="659" spans="1:9">
      <c r="A659">
        <v>10675</v>
      </c>
      <c r="B659" t="s">
        <v>680</v>
      </c>
      <c r="C659" t="s">
        <v>93</v>
      </c>
      <c r="D659" t="str">
        <f t="shared" si="10"/>
        <v>Monica Moore</v>
      </c>
      <c r="E659">
        <v>21</v>
      </c>
      <c r="F659" t="s">
        <v>26</v>
      </c>
      <c r="G659" t="s">
        <v>41</v>
      </c>
      <c r="H659" s="3">
        <v>14243</v>
      </c>
      <c r="I659" t="s">
        <v>21</v>
      </c>
    </row>
    <row r="660" spans="1:9">
      <c r="A660">
        <v>10676</v>
      </c>
      <c r="B660" t="s">
        <v>191</v>
      </c>
      <c r="C660" t="s">
        <v>108</v>
      </c>
      <c r="D660" t="str">
        <f t="shared" si="10"/>
        <v>Steven Robinson</v>
      </c>
      <c r="E660">
        <v>29</v>
      </c>
      <c r="F660" t="s">
        <v>877</v>
      </c>
      <c r="G660" t="s">
        <v>54</v>
      </c>
      <c r="H660" s="3">
        <v>194278</v>
      </c>
      <c r="I660" t="s">
        <v>21</v>
      </c>
    </row>
    <row r="661" spans="1:9">
      <c r="A661">
        <v>10677</v>
      </c>
      <c r="B661" t="s">
        <v>338</v>
      </c>
      <c r="C661" t="s">
        <v>681</v>
      </c>
      <c r="D661" t="str">
        <f t="shared" si="10"/>
        <v>John Hinton</v>
      </c>
      <c r="E661">
        <v>34</v>
      </c>
      <c r="F661" t="s">
        <v>15</v>
      </c>
      <c r="G661" t="s">
        <v>39</v>
      </c>
      <c r="H661" s="3">
        <v>178149</v>
      </c>
      <c r="I661" t="s">
        <v>21</v>
      </c>
    </row>
    <row r="662" spans="1:9">
      <c r="A662">
        <v>10678</v>
      </c>
      <c r="B662" t="s">
        <v>599</v>
      </c>
      <c r="C662" t="s">
        <v>682</v>
      </c>
      <c r="D662" t="str">
        <f t="shared" si="10"/>
        <v>Shannon Berry</v>
      </c>
      <c r="E662">
        <v>21</v>
      </c>
      <c r="F662" t="s">
        <v>26</v>
      </c>
      <c r="G662" t="s">
        <v>54</v>
      </c>
      <c r="H662" s="3">
        <v>63888</v>
      </c>
      <c r="I662" t="s">
        <v>17</v>
      </c>
    </row>
    <row r="663" spans="1:9">
      <c r="A663">
        <v>10679</v>
      </c>
      <c r="B663" t="s">
        <v>161</v>
      </c>
      <c r="C663" t="s">
        <v>467</v>
      </c>
      <c r="D663" t="str">
        <f t="shared" si="10"/>
        <v>Victoria Edwards</v>
      </c>
      <c r="E663">
        <v>19</v>
      </c>
      <c r="F663" t="s">
        <v>26</v>
      </c>
      <c r="G663" t="s">
        <v>39</v>
      </c>
      <c r="H663" s="3">
        <v>98780</v>
      </c>
      <c r="I663" t="s">
        <v>17</v>
      </c>
    </row>
    <row r="664" spans="1:9">
      <c r="A664">
        <v>10680</v>
      </c>
      <c r="B664" t="s">
        <v>683</v>
      </c>
      <c r="C664" t="s">
        <v>213</v>
      </c>
      <c r="D664" t="str">
        <f t="shared" si="10"/>
        <v>Gwendolyn Kelly</v>
      </c>
      <c r="E664">
        <v>22</v>
      </c>
      <c r="F664" t="s">
        <v>15</v>
      </c>
      <c r="G664" t="s">
        <v>30</v>
      </c>
      <c r="H664" s="3">
        <v>169740</v>
      </c>
      <c r="I664" t="s">
        <v>17</v>
      </c>
    </row>
    <row r="665" spans="1:9">
      <c r="A665">
        <v>10681</v>
      </c>
      <c r="B665" t="s">
        <v>530</v>
      </c>
      <c r="C665" t="s">
        <v>570</v>
      </c>
      <c r="D665" t="str">
        <f t="shared" si="10"/>
        <v>Christine Olson</v>
      </c>
      <c r="E665">
        <v>20</v>
      </c>
      <c r="F665" t="s">
        <v>26</v>
      </c>
      <c r="G665" t="s">
        <v>49</v>
      </c>
      <c r="H665" s="3">
        <v>126572</v>
      </c>
      <c r="I665" t="s">
        <v>21</v>
      </c>
    </row>
    <row r="666" spans="1:9">
      <c r="A666">
        <v>10682</v>
      </c>
      <c r="B666" t="s">
        <v>197</v>
      </c>
      <c r="C666" t="s">
        <v>139</v>
      </c>
      <c r="D666" t="str">
        <f t="shared" si="10"/>
        <v>Jonathan Turner</v>
      </c>
      <c r="E666">
        <v>29</v>
      </c>
      <c r="F666" t="s">
        <v>27</v>
      </c>
      <c r="G666" t="s">
        <v>54</v>
      </c>
      <c r="H666" s="3">
        <v>7524</v>
      </c>
      <c r="I666" t="s">
        <v>21</v>
      </c>
    </row>
    <row r="667" spans="1:9">
      <c r="A667">
        <v>10683</v>
      </c>
      <c r="B667" t="s">
        <v>684</v>
      </c>
      <c r="C667" t="s">
        <v>126</v>
      </c>
      <c r="D667" t="str">
        <f t="shared" si="10"/>
        <v>Kayla Carter</v>
      </c>
      <c r="E667">
        <v>25</v>
      </c>
      <c r="F667" t="s">
        <v>26</v>
      </c>
      <c r="G667" t="s">
        <v>41</v>
      </c>
      <c r="H667" s="3">
        <v>154190</v>
      </c>
      <c r="I667" t="s">
        <v>21</v>
      </c>
    </row>
    <row r="668" spans="1:9">
      <c r="A668">
        <v>10684</v>
      </c>
      <c r="B668" t="s">
        <v>530</v>
      </c>
      <c r="C668" t="s">
        <v>480</v>
      </c>
      <c r="D668" t="str">
        <f t="shared" si="10"/>
        <v>Christine Taylor</v>
      </c>
      <c r="E668">
        <v>33</v>
      </c>
      <c r="F668" t="s">
        <v>26</v>
      </c>
      <c r="G668" t="s">
        <v>44</v>
      </c>
      <c r="H668" s="3">
        <v>131672</v>
      </c>
      <c r="I668" t="s">
        <v>21</v>
      </c>
    </row>
    <row r="669" spans="1:9">
      <c r="A669">
        <v>10685</v>
      </c>
      <c r="B669" t="s">
        <v>149</v>
      </c>
      <c r="C669" t="s">
        <v>685</v>
      </c>
      <c r="D669" t="str">
        <f t="shared" si="10"/>
        <v>Gabriel Bowers</v>
      </c>
      <c r="E669">
        <v>25</v>
      </c>
      <c r="F669" t="s">
        <v>15</v>
      </c>
      <c r="G669" t="s">
        <v>36</v>
      </c>
      <c r="H669" s="3">
        <v>187176</v>
      </c>
      <c r="I669" t="s">
        <v>17</v>
      </c>
    </row>
    <row r="670" spans="1:9">
      <c r="A670">
        <v>10686</v>
      </c>
      <c r="B670" t="s">
        <v>571</v>
      </c>
      <c r="C670" t="s">
        <v>686</v>
      </c>
      <c r="D670" t="str">
        <f t="shared" si="10"/>
        <v>Elizabeth Pena</v>
      </c>
      <c r="E670">
        <v>33</v>
      </c>
      <c r="F670" t="s">
        <v>26</v>
      </c>
      <c r="G670" t="s">
        <v>49</v>
      </c>
      <c r="H670" s="3">
        <v>130866</v>
      </c>
      <c r="I670" t="s">
        <v>21</v>
      </c>
    </row>
    <row r="671" spans="1:9">
      <c r="A671">
        <v>10687</v>
      </c>
      <c r="B671" t="s">
        <v>72</v>
      </c>
      <c r="C671" t="s">
        <v>687</v>
      </c>
      <c r="D671" t="str">
        <f t="shared" si="10"/>
        <v>Christopher Henderson</v>
      </c>
      <c r="E671">
        <v>21</v>
      </c>
      <c r="F671" t="s">
        <v>15</v>
      </c>
      <c r="G671" t="s">
        <v>39</v>
      </c>
      <c r="H671" s="3">
        <v>186451</v>
      </c>
      <c r="I671" t="s">
        <v>21</v>
      </c>
    </row>
    <row r="672" spans="1:9">
      <c r="A672">
        <v>10688</v>
      </c>
      <c r="B672" t="s">
        <v>688</v>
      </c>
      <c r="C672" t="s">
        <v>118</v>
      </c>
      <c r="D672" t="str">
        <f t="shared" si="10"/>
        <v>Ellen King</v>
      </c>
      <c r="E672">
        <v>34</v>
      </c>
      <c r="F672" t="s">
        <v>27</v>
      </c>
      <c r="G672" t="s">
        <v>53</v>
      </c>
      <c r="H672" s="3">
        <v>176503</v>
      </c>
      <c r="I672" t="s">
        <v>17</v>
      </c>
    </row>
    <row r="673" spans="1:9">
      <c r="A673">
        <v>10689</v>
      </c>
      <c r="B673" t="s">
        <v>551</v>
      </c>
      <c r="C673" t="s">
        <v>85</v>
      </c>
      <c r="D673" t="str">
        <f t="shared" si="10"/>
        <v>Kyle Lopez</v>
      </c>
      <c r="E673">
        <v>27</v>
      </c>
      <c r="F673" t="s">
        <v>27</v>
      </c>
      <c r="G673" t="s">
        <v>41</v>
      </c>
      <c r="H673" s="3">
        <v>35766</v>
      </c>
      <c r="I673" t="s">
        <v>17</v>
      </c>
    </row>
    <row r="674" spans="1:9">
      <c r="A674">
        <v>10690</v>
      </c>
      <c r="B674" t="s">
        <v>621</v>
      </c>
      <c r="C674" t="s">
        <v>689</v>
      </c>
      <c r="D674" t="str">
        <f t="shared" si="10"/>
        <v>Brooke Farley</v>
      </c>
      <c r="E674">
        <v>31</v>
      </c>
      <c r="F674" t="s">
        <v>26</v>
      </c>
      <c r="G674" t="s">
        <v>27</v>
      </c>
      <c r="H674" s="3">
        <v>83753</v>
      </c>
      <c r="I674" t="s">
        <v>17</v>
      </c>
    </row>
    <row r="675" spans="1:9">
      <c r="A675">
        <v>10691</v>
      </c>
      <c r="B675" t="s">
        <v>169</v>
      </c>
      <c r="C675" t="s">
        <v>690</v>
      </c>
      <c r="D675" t="str">
        <f t="shared" si="10"/>
        <v>David Suarez</v>
      </c>
      <c r="E675">
        <v>27</v>
      </c>
      <c r="F675" t="s">
        <v>27</v>
      </c>
      <c r="G675" t="s">
        <v>30</v>
      </c>
      <c r="H675" s="3">
        <v>22628</v>
      </c>
      <c r="I675" t="s">
        <v>17</v>
      </c>
    </row>
    <row r="676" spans="1:9">
      <c r="A676">
        <v>10692</v>
      </c>
      <c r="B676" t="s">
        <v>691</v>
      </c>
      <c r="C676" t="s">
        <v>692</v>
      </c>
      <c r="D676" t="str">
        <f t="shared" si="10"/>
        <v>Corey Hale</v>
      </c>
      <c r="E676">
        <v>28</v>
      </c>
      <c r="F676" t="s">
        <v>26</v>
      </c>
      <c r="G676" t="s">
        <v>54</v>
      </c>
      <c r="H676" s="3">
        <v>102700</v>
      </c>
      <c r="I676" t="s">
        <v>17</v>
      </c>
    </row>
    <row r="677" spans="1:9">
      <c r="A677">
        <v>10693</v>
      </c>
      <c r="B677" t="s">
        <v>613</v>
      </c>
      <c r="C677" t="s">
        <v>305</v>
      </c>
      <c r="D677" t="str">
        <f t="shared" si="10"/>
        <v>Sarah Li</v>
      </c>
      <c r="E677">
        <v>34</v>
      </c>
      <c r="F677" t="s">
        <v>26</v>
      </c>
      <c r="G677" t="s">
        <v>56</v>
      </c>
      <c r="H677" s="3">
        <v>19267</v>
      </c>
      <c r="I677" t="s">
        <v>21</v>
      </c>
    </row>
    <row r="678" spans="1:9">
      <c r="A678">
        <v>10694</v>
      </c>
      <c r="B678" t="s">
        <v>459</v>
      </c>
      <c r="C678" t="s">
        <v>93</v>
      </c>
      <c r="D678" t="str">
        <f t="shared" si="10"/>
        <v>Anita Moore</v>
      </c>
      <c r="E678">
        <v>18</v>
      </c>
      <c r="F678" t="s">
        <v>27</v>
      </c>
      <c r="G678" t="s">
        <v>16</v>
      </c>
      <c r="H678" s="3">
        <v>336</v>
      </c>
      <c r="I678" t="s">
        <v>21</v>
      </c>
    </row>
    <row r="679" spans="1:9">
      <c r="A679">
        <v>10695</v>
      </c>
      <c r="B679" t="s">
        <v>693</v>
      </c>
      <c r="C679" t="s">
        <v>649</v>
      </c>
      <c r="D679" t="str">
        <f t="shared" si="10"/>
        <v>Krystal Hanson</v>
      </c>
      <c r="E679">
        <v>20</v>
      </c>
      <c r="F679" t="s">
        <v>26</v>
      </c>
      <c r="G679" t="s">
        <v>22</v>
      </c>
      <c r="H679" s="3">
        <v>82060</v>
      </c>
      <c r="I679" t="s">
        <v>21</v>
      </c>
    </row>
    <row r="680" spans="1:9">
      <c r="A680">
        <v>10696</v>
      </c>
      <c r="B680" t="s">
        <v>433</v>
      </c>
      <c r="C680" t="s">
        <v>91</v>
      </c>
      <c r="D680" t="str">
        <f t="shared" si="10"/>
        <v>Jennifer Thomas</v>
      </c>
      <c r="E680">
        <v>31</v>
      </c>
      <c r="F680" t="s">
        <v>27</v>
      </c>
      <c r="G680" t="s">
        <v>41</v>
      </c>
      <c r="H680" s="3">
        <v>164278</v>
      </c>
      <c r="I680" t="s">
        <v>21</v>
      </c>
    </row>
    <row r="681" spans="1:9">
      <c r="A681">
        <v>10697</v>
      </c>
      <c r="B681" t="s">
        <v>694</v>
      </c>
      <c r="C681" t="s">
        <v>695</v>
      </c>
      <c r="D681" t="str">
        <f t="shared" si="10"/>
        <v>Shirley Clarke</v>
      </c>
      <c r="E681">
        <v>30</v>
      </c>
      <c r="F681" t="s">
        <v>27</v>
      </c>
      <c r="G681" t="s">
        <v>27</v>
      </c>
      <c r="H681" s="3">
        <v>105563</v>
      </c>
      <c r="I681" t="s">
        <v>17</v>
      </c>
    </row>
    <row r="682" spans="1:9">
      <c r="A682">
        <v>10698</v>
      </c>
      <c r="B682" t="s">
        <v>256</v>
      </c>
      <c r="C682" t="s">
        <v>139</v>
      </c>
      <c r="D682" t="str">
        <f t="shared" si="10"/>
        <v>Tracy Turner</v>
      </c>
      <c r="E682">
        <v>22</v>
      </c>
      <c r="F682" t="s">
        <v>26</v>
      </c>
      <c r="G682" t="s">
        <v>39</v>
      </c>
      <c r="H682" s="3">
        <v>78790</v>
      </c>
      <c r="I682" t="s">
        <v>21</v>
      </c>
    </row>
    <row r="683" spans="1:9">
      <c r="A683">
        <v>10699</v>
      </c>
      <c r="B683" t="s">
        <v>528</v>
      </c>
      <c r="C683" t="s">
        <v>81</v>
      </c>
      <c r="D683" t="str">
        <f t="shared" si="10"/>
        <v>Rebecca Lee</v>
      </c>
      <c r="E683">
        <v>27</v>
      </c>
      <c r="F683" t="s">
        <v>26</v>
      </c>
      <c r="G683" t="s">
        <v>54</v>
      </c>
      <c r="H683" s="3">
        <v>79601</v>
      </c>
      <c r="I683" t="s">
        <v>17</v>
      </c>
    </row>
    <row r="684" spans="1:9">
      <c r="A684">
        <v>10700</v>
      </c>
      <c r="B684" t="s">
        <v>696</v>
      </c>
      <c r="C684" t="s">
        <v>697</v>
      </c>
      <c r="D684" t="str">
        <f t="shared" si="10"/>
        <v>Kent Fernandez</v>
      </c>
      <c r="E684">
        <v>30</v>
      </c>
      <c r="F684" t="s">
        <v>15</v>
      </c>
      <c r="G684" t="s">
        <v>54</v>
      </c>
      <c r="H684" s="3">
        <v>31692</v>
      </c>
      <c r="I684" t="s">
        <v>17</v>
      </c>
    </row>
    <row r="685" spans="1:9">
      <c r="A685">
        <v>10701</v>
      </c>
      <c r="B685" t="s">
        <v>698</v>
      </c>
      <c r="C685" t="s">
        <v>382</v>
      </c>
      <c r="D685" t="str">
        <f t="shared" si="10"/>
        <v>Cheryl Cole</v>
      </c>
      <c r="E685">
        <v>24</v>
      </c>
      <c r="F685" t="s">
        <v>27</v>
      </c>
      <c r="G685" t="s">
        <v>27</v>
      </c>
      <c r="H685" s="3">
        <v>113339</v>
      </c>
      <c r="I685" t="s">
        <v>17</v>
      </c>
    </row>
    <row r="686" spans="1:9">
      <c r="A686">
        <v>10702</v>
      </c>
      <c r="B686" t="s">
        <v>427</v>
      </c>
      <c r="C686" t="s">
        <v>659</v>
      </c>
      <c r="D686" t="str">
        <f t="shared" si="10"/>
        <v>Ronald Klein</v>
      </c>
      <c r="E686">
        <v>25</v>
      </c>
      <c r="F686" t="s">
        <v>27</v>
      </c>
      <c r="G686" t="s">
        <v>44</v>
      </c>
      <c r="H686" s="3">
        <v>197911</v>
      </c>
      <c r="I686" t="s">
        <v>21</v>
      </c>
    </row>
    <row r="687" spans="1:9">
      <c r="A687">
        <v>10703</v>
      </c>
      <c r="B687" t="s">
        <v>699</v>
      </c>
      <c r="C687" t="s">
        <v>264</v>
      </c>
      <c r="D687" t="str">
        <f t="shared" si="10"/>
        <v>Gail Flores</v>
      </c>
      <c r="E687">
        <v>25</v>
      </c>
      <c r="F687" t="s">
        <v>27</v>
      </c>
      <c r="G687" t="s">
        <v>54</v>
      </c>
      <c r="H687" s="3">
        <v>31766</v>
      </c>
      <c r="I687" t="s">
        <v>17</v>
      </c>
    </row>
    <row r="688" spans="1:9">
      <c r="A688">
        <v>10704</v>
      </c>
      <c r="B688" t="s">
        <v>700</v>
      </c>
      <c r="C688" t="s">
        <v>701</v>
      </c>
      <c r="D688" t="str">
        <f t="shared" si="10"/>
        <v>Dominique Grimes</v>
      </c>
      <c r="E688">
        <v>27</v>
      </c>
      <c r="F688" t="s">
        <v>26</v>
      </c>
      <c r="G688" t="s">
        <v>30</v>
      </c>
      <c r="H688" s="3">
        <v>24053</v>
      </c>
      <c r="I688" t="s">
        <v>21</v>
      </c>
    </row>
    <row r="689" spans="1:9">
      <c r="A689">
        <v>10705</v>
      </c>
      <c r="B689" t="s">
        <v>575</v>
      </c>
      <c r="C689" t="s">
        <v>73</v>
      </c>
      <c r="D689" t="str">
        <f t="shared" si="10"/>
        <v>Ashley Garcia</v>
      </c>
      <c r="E689">
        <v>24</v>
      </c>
      <c r="F689" t="s">
        <v>27</v>
      </c>
      <c r="G689" t="s">
        <v>53</v>
      </c>
      <c r="H689" s="3">
        <v>115830</v>
      </c>
      <c r="I689" t="s">
        <v>17</v>
      </c>
    </row>
    <row r="690" spans="1:9">
      <c r="A690">
        <v>10706</v>
      </c>
      <c r="B690" t="s">
        <v>130</v>
      </c>
      <c r="C690" t="s">
        <v>702</v>
      </c>
      <c r="D690" t="str">
        <f t="shared" si="10"/>
        <v>Anthony Cohen</v>
      </c>
      <c r="E690">
        <v>26</v>
      </c>
      <c r="F690" t="s">
        <v>15</v>
      </c>
      <c r="G690" t="s">
        <v>53</v>
      </c>
      <c r="H690" s="3">
        <v>90561</v>
      </c>
      <c r="I690" t="s">
        <v>17</v>
      </c>
    </row>
    <row r="691" spans="1:9">
      <c r="A691">
        <v>10707</v>
      </c>
      <c r="B691" t="s">
        <v>578</v>
      </c>
      <c r="C691" t="s">
        <v>703</v>
      </c>
      <c r="D691" t="str">
        <f t="shared" si="10"/>
        <v>Mary Ramsey</v>
      </c>
      <c r="E691">
        <v>26</v>
      </c>
      <c r="F691" t="s">
        <v>27</v>
      </c>
      <c r="G691" t="s">
        <v>22</v>
      </c>
      <c r="H691" s="3">
        <v>96985</v>
      </c>
      <c r="I691" t="s">
        <v>21</v>
      </c>
    </row>
    <row r="692" spans="1:9">
      <c r="A692">
        <v>10708</v>
      </c>
      <c r="B692" t="s">
        <v>704</v>
      </c>
      <c r="C692" t="s">
        <v>112</v>
      </c>
      <c r="D692" t="str">
        <f t="shared" si="10"/>
        <v>Terri Hall</v>
      </c>
      <c r="E692">
        <v>22</v>
      </c>
      <c r="F692" t="s">
        <v>26</v>
      </c>
      <c r="G692" t="s">
        <v>53</v>
      </c>
      <c r="H692" s="3">
        <v>195506</v>
      </c>
      <c r="I692" t="s">
        <v>17</v>
      </c>
    </row>
    <row r="693" spans="1:9">
      <c r="A693">
        <v>10709</v>
      </c>
      <c r="B693" t="s">
        <v>388</v>
      </c>
      <c r="C693" t="s">
        <v>546</v>
      </c>
      <c r="D693" t="str">
        <f t="shared" si="10"/>
        <v>Angela Diaz</v>
      </c>
      <c r="E693">
        <v>29</v>
      </c>
      <c r="F693" t="s">
        <v>27</v>
      </c>
      <c r="G693" t="s">
        <v>30</v>
      </c>
      <c r="H693" s="3">
        <v>38924</v>
      </c>
      <c r="I693" t="s">
        <v>17</v>
      </c>
    </row>
    <row r="694" spans="1:9">
      <c r="A694">
        <v>10710</v>
      </c>
      <c r="B694" t="s">
        <v>705</v>
      </c>
      <c r="C694" t="s">
        <v>62</v>
      </c>
      <c r="D694" t="str">
        <f t="shared" si="10"/>
        <v>Brittany Smith</v>
      </c>
      <c r="E694">
        <v>18</v>
      </c>
      <c r="F694" t="s">
        <v>27</v>
      </c>
      <c r="G694" t="s">
        <v>30</v>
      </c>
      <c r="H694" s="3">
        <v>47949</v>
      </c>
      <c r="I694" t="s">
        <v>17</v>
      </c>
    </row>
    <row r="695" spans="1:9">
      <c r="A695">
        <v>10711</v>
      </c>
      <c r="B695" t="s">
        <v>208</v>
      </c>
      <c r="C695" t="s">
        <v>69</v>
      </c>
      <c r="D695" t="str">
        <f t="shared" si="10"/>
        <v>Logan Miller</v>
      </c>
      <c r="E695">
        <v>25</v>
      </c>
      <c r="F695" t="s">
        <v>27</v>
      </c>
      <c r="G695" t="s">
        <v>44</v>
      </c>
      <c r="H695" s="3">
        <v>2098</v>
      </c>
      <c r="I695" t="s">
        <v>21</v>
      </c>
    </row>
    <row r="696" spans="1:9">
      <c r="A696">
        <v>10712</v>
      </c>
      <c r="B696" t="s">
        <v>706</v>
      </c>
      <c r="C696" t="s">
        <v>277</v>
      </c>
      <c r="D696" t="str">
        <f t="shared" si="10"/>
        <v>Deborah Brooks</v>
      </c>
      <c r="E696">
        <v>19</v>
      </c>
      <c r="F696" t="s">
        <v>15</v>
      </c>
      <c r="G696" t="s">
        <v>22</v>
      </c>
      <c r="H696" s="3">
        <v>181683</v>
      </c>
      <c r="I696" t="s">
        <v>17</v>
      </c>
    </row>
    <row r="697" spans="1:9">
      <c r="A697">
        <v>10713</v>
      </c>
      <c r="B697" t="s">
        <v>433</v>
      </c>
      <c r="C697" t="s">
        <v>434</v>
      </c>
      <c r="D697" t="str">
        <f t="shared" si="10"/>
        <v>Jennifer Mccall</v>
      </c>
      <c r="E697">
        <v>23</v>
      </c>
      <c r="F697" t="s">
        <v>26</v>
      </c>
      <c r="G697" t="s">
        <v>56</v>
      </c>
      <c r="H697" s="3">
        <v>17032</v>
      </c>
      <c r="I697" t="s">
        <v>17</v>
      </c>
    </row>
    <row r="698" spans="1:9">
      <c r="A698">
        <v>10714</v>
      </c>
      <c r="B698" t="s">
        <v>707</v>
      </c>
      <c r="C698" t="s">
        <v>71</v>
      </c>
      <c r="D698" t="str">
        <f t="shared" si="10"/>
        <v>Chelsea Davis</v>
      </c>
      <c r="E698">
        <v>26</v>
      </c>
      <c r="F698" t="s">
        <v>27</v>
      </c>
      <c r="G698" t="s">
        <v>41</v>
      </c>
      <c r="H698" s="3">
        <v>184859</v>
      </c>
      <c r="I698" t="s">
        <v>17</v>
      </c>
    </row>
    <row r="699" spans="1:9">
      <c r="A699">
        <v>10715</v>
      </c>
      <c r="B699" t="s">
        <v>708</v>
      </c>
      <c r="C699" t="s">
        <v>460</v>
      </c>
      <c r="D699" t="str">
        <f t="shared" si="10"/>
        <v>Wanda Craig</v>
      </c>
      <c r="E699">
        <v>33</v>
      </c>
      <c r="F699" t="s">
        <v>26</v>
      </c>
      <c r="G699" t="s">
        <v>53</v>
      </c>
      <c r="H699" s="3">
        <v>197778</v>
      </c>
      <c r="I699" t="s">
        <v>17</v>
      </c>
    </row>
    <row r="700" spans="1:9">
      <c r="A700">
        <v>10716</v>
      </c>
      <c r="B700" t="s">
        <v>92</v>
      </c>
      <c r="C700" t="s">
        <v>108</v>
      </c>
      <c r="D700" t="str">
        <f t="shared" si="10"/>
        <v>Henry Robinson</v>
      </c>
      <c r="E700">
        <v>30</v>
      </c>
      <c r="F700" t="s">
        <v>15</v>
      </c>
      <c r="G700" t="s">
        <v>44</v>
      </c>
      <c r="H700" s="3">
        <v>25524</v>
      </c>
      <c r="I700" t="s">
        <v>21</v>
      </c>
    </row>
    <row r="701" spans="1:9">
      <c r="A701">
        <v>10717</v>
      </c>
      <c r="B701" t="s">
        <v>709</v>
      </c>
      <c r="C701" t="s">
        <v>677</v>
      </c>
      <c r="D701" t="str">
        <f t="shared" si="10"/>
        <v>Bryce Elliott</v>
      </c>
      <c r="E701">
        <v>26</v>
      </c>
      <c r="F701" t="s">
        <v>15</v>
      </c>
      <c r="G701" t="s">
        <v>56</v>
      </c>
      <c r="H701" s="3">
        <v>98590</v>
      </c>
      <c r="I701" t="s">
        <v>17</v>
      </c>
    </row>
    <row r="702" spans="1:9">
      <c r="A702">
        <v>10718</v>
      </c>
      <c r="B702" t="s">
        <v>631</v>
      </c>
      <c r="C702" t="s">
        <v>123</v>
      </c>
      <c r="D702" t="str">
        <f t="shared" si="10"/>
        <v>Danny Scott</v>
      </c>
      <c r="E702">
        <v>20</v>
      </c>
      <c r="F702" t="s">
        <v>27</v>
      </c>
      <c r="G702" t="s">
        <v>36</v>
      </c>
      <c r="H702" s="3">
        <v>138811</v>
      </c>
      <c r="I702" t="s">
        <v>21</v>
      </c>
    </row>
    <row r="703" spans="1:9">
      <c r="A703">
        <v>10719</v>
      </c>
      <c r="B703" t="s">
        <v>158</v>
      </c>
      <c r="C703" t="s">
        <v>710</v>
      </c>
      <c r="D703" t="str">
        <f t="shared" si="10"/>
        <v>Samantha Byrd</v>
      </c>
      <c r="E703">
        <v>26</v>
      </c>
      <c r="F703" t="s">
        <v>26</v>
      </c>
      <c r="G703" t="s">
        <v>30</v>
      </c>
      <c r="H703" s="3">
        <v>84109</v>
      </c>
      <c r="I703" t="s">
        <v>17</v>
      </c>
    </row>
    <row r="704" spans="1:9">
      <c r="A704">
        <v>10720</v>
      </c>
      <c r="B704" t="s">
        <v>613</v>
      </c>
      <c r="C704" t="s">
        <v>217</v>
      </c>
      <c r="D704" t="str">
        <f t="shared" si="10"/>
        <v>Sarah Murray</v>
      </c>
      <c r="E704">
        <v>19</v>
      </c>
      <c r="F704" t="s">
        <v>26</v>
      </c>
      <c r="G704" t="s">
        <v>44</v>
      </c>
      <c r="H704" s="3">
        <v>84713</v>
      </c>
      <c r="I704" t="s">
        <v>17</v>
      </c>
    </row>
    <row r="705" spans="1:9">
      <c r="A705">
        <v>10721</v>
      </c>
      <c r="B705" t="s">
        <v>449</v>
      </c>
      <c r="C705" t="s">
        <v>150</v>
      </c>
      <c r="D705" t="str">
        <f t="shared" si="10"/>
        <v>Anna Sanchez</v>
      </c>
      <c r="E705">
        <v>24</v>
      </c>
      <c r="F705" t="s">
        <v>27</v>
      </c>
      <c r="G705" t="s">
        <v>53</v>
      </c>
      <c r="H705" s="3">
        <v>29620</v>
      </c>
      <c r="I705" t="s">
        <v>21</v>
      </c>
    </row>
    <row r="706" spans="1:9">
      <c r="A706">
        <v>10722</v>
      </c>
      <c r="B706" t="s">
        <v>391</v>
      </c>
      <c r="C706" t="s">
        <v>497</v>
      </c>
      <c r="D706" t="str">
        <f t="shared" si="10"/>
        <v>Brian Mckinney</v>
      </c>
      <c r="E706">
        <v>20</v>
      </c>
      <c r="F706" t="s">
        <v>15</v>
      </c>
      <c r="G706" t="s">
        <v>41</v>
      </c>
      <c r="H706" s="3">
        <v>24880</v>
      </c>
      <c r="I706" t="s">
        <v>17</v>
      </c>
    </row>
    <row r="707" spans="1:9">
      <c r="A707">
        <v>10723</v>
      </c>
      <c r="B707" t="s">
        <v>711</v>
      </c>
      <c r="C707" t="s">
        <v>712</v>
      </c>
      <c r="D707" t="str">
        <f t="shared" ref="D707:D770" si="11">CONCATENATE(B707, " ", C707)</f>
        <v>Roger Marquez</v>
      </c>
      <c r="E707">
        <v>20</v>
      </c>
      <c r="F707" t="s">
        <v>15</v>
      </c>
      <c r="G707" t="s">
        <v>39</v>
      </c>
      <c r="H707" s="3">
        <v>23514</v>
      </c>
      <c r="I707" t="s">
        <v>17</v>
      </c>
    </row>
    <row r="708" spans="1:9">
      <c r="A708">
        <v>10724</v>
      </c>
      <c r="B708" t="s">
        <v>104</v>
      </c>
      <c r="C708" t="s">
        <v>62</v>
      </c>
      <c r="D708" t="str">
        <f t="shared" si="11"/>
        <v>Alexander Smith</v>
      </c>
      <c r="E708">
        <v>29</v>
      </c>
      <c r="F708" t="s">
        <v>27</v>
      </c>
      <c r="G708" t="s">
        <v>22</v>
      </c>
      <c r="H708" s="3">
        <v>195478</v>
      </c>
      <c r="I708" t="s">
        <v>17</v>
      </c>
    </row>
    <row r="709" spans="1:9">
      <c r="A709">
        <v>10725</v>
      </c>
      <c r="B709" t="s">
        <v>68</v>
      </c>
      <c r="C709" t="s">
        <v>97</v>
      </c>
      <c r="D709" t="str">
        <f t="shared" si="11"/>
        <v>Daniel Jackson</v>
      </c>
      <c r="E709">
        <v>22</v>
      </c>
      <c r="F709" t="s">
        <v>15</v>
      </c>
      <c r="G709" t="s">
        <v>16</v>
      </c>
      <c r="H709" s="3">
        <v>140576</v>
      </c>
      <c r="I709" t="s">
        <v>21</v>
      </c>
    </row>
    <row r="710" spans="1:9">
      <c r="A710">
        <v>10726</v>
      </c>
      <c r="B710" t="s">
        <v>713</v>
      </c>
      <c r="C710" t="s">
        <v>714</v>
      </c>
      <c r="D710" t="str">
        <f t="shared" si="11"/>
        <v>Derek Dominguez</v>
      </c>
      <c r="E710">
        <v>20</v>
      </c>
      <c r="F710" t="s">
        <v>27</v>
      </c>
      <c r="G710" t="s">
        <v>49</v>
      </c>
      <c r="H710" s="3">
        <v>89192</v>
      </c>
      <c r="I710" t="s">
        <v>17</v>
      </c>
    </row>
    <row r="711" spans="1:9">
      <c r="A711">
        <v>10727</v>
      </c>
      <c r="B711" t="s">
        <v>280</v>
      </c>
      <c r="C711" t="s">
        <v>715</v>
      </c>
      <c r="D711" t="str">
        <f t="shared" si="11"/>
        <v>Aaron Coleman</v>
      </c>
      <c r="E711">
        <v>20</v>
      </c>
      <c r="F711" t="s">
        <v>15</v>
      </c>
      <c r="G711" t="s">
        <v>56</v>
      </c>
      <c r="H711" s="3">
        <v>159962</v>
      </c>
      <c r="I711" t="s">
        <v>17</v>
      </c>
    </row>
    <row r="712" spans="1:9">
      <c r="A712">
        <v>10728</v>
      </c>
      <c r="B712" t="s">
        <v>716</v>
      </c>
      <c r="C712" t="s">
        <v>298</v>
      </c>
      <c r="D712" t="str">
        <f t="shared" si="11"/>
        <v>Christy Bryant</v>
      </c>
      <c r="E712">
        <v>25</v>
      </c>
      <c r="F712" t="s">
        <v>27</v>
      </c>
      <c r="G712" t="s">
        <v>39</v>
      </c>
      <c r="H712" s="3">
        <v>54884</v>
      </c>
      <c r="I712" t="s">
        <v>21</v>
      </c>
    </row>
    <row r="713" spans="1:9">
      <c r="A713">
        <v>10729</v>
      </c>
      <c r="B713" t="s">
        <v>151</v>
      </c>
      <c r="C713" t="s">
        <v>717</v>
      </c>
      <c r="D713" t="str">
        <f t="shared" si="11"/>
        <v>Andrew Carlson</v>
      </c>
      <c r="E713">
        <v>20</v>
      </c>
      <c r="F713" t="s">
        <v>15</v>
      </c>
      <c r="G713" t="s">
        <v>36</v>
      </c>
      <c r="H713" s="3">
        <v>155308</v>
      </c>
      <c r="I713" t="s">
        <v>21</v>
      </c>
    </row>
    <row r="714" spans="1:9">
      <c r="A714">
        <v>10730</v>
      </c>
      <c r="B714" t="s">
        <v>718</v>
      </c>
      <c r="C714" t="s">
        <v>444</v>
      </c>
      <c r="D714" t="str">
        <f t="shared" si="11"/>
        <v>Tonya Newman</v>
      </c>
      <c r="E714">
        <v>32</v>
      </c>
      <c r="F714" t="s">
        <v>27</v>
      </c>
      <c r="G714" t="s">
        <v>54</v>
      </c>
      <c r="H714" s="3">
        <v>27723</v>
      </c>
      <c r="I714" t="s">
        <v>21</v>
      </c>
    </row>
    <row r="715" spans="1:9">
      <c r="A715">
        <v>10731</v>
      </c>
      <c r="B715" t="s">
        <v>191</v>
      </c>
      <c r="C715" t="s">
        <v>719</v>
      </c>
      <c r="D715" t="str">
        <f t="shared" si="11"/>
        <v>Steven Stuart</v>
      </c>
      <c r="E715">
        <v>28</v>
      </c>
      <c r="F715" t="s">
        <v>15</v>
      </c>
      <c r="G715" t="s">
        <v>16</v>
      </c>
      <c r="H715" s="3">
        <v>119741</v>
      </c>
      <c r="I715" t="s">
        <v>17</v>
      </c>
    </row>
    <row r="716" spans="1:9">
      <c r="A716">
        <v>10732</v>
      </c>
      <c r="B716" t="s">
        <v>531</v>
      </c>
      <c r="C716" t="s">
        <v>494</v>
      </c>
      <c r="D716" t="str">
        <f t="shared" si="11"/>
        <v>Cassandra Todd</v>
      </c>
      <c r="E716">
        <v>31</v>
      </c>
      <c r="F716" t="s">
        <v>26</v>
      </c>
      <c r="G716" t="s">
        <v>53</v>
      </c>
      <c r="H716" s="3">
        <v>91202</v>
      </c>
      <c r="I716" t="s">
        <v>17</v>
      </c>
    </row>
    <row r="717" spans="1:9">
      <c r="A717">
        <v>10733</v>
      </c>
      <c r="B717" t="s">
        <v>191</v>
      </c>
      <c r="C717" t="s">
        <v>108</v>
      </c>
      <c r="D717" t="str">
        <f t="shared" si="11"/>
        <v>Steven Robinson</v>
      </c>
      <c r="E717">
        <v>28</v>
      </c>
      <c r="F717" t="s">
        <v>15</v>
      </c>
      <c r="G717" t="s">
        <v>16</v>
      </c>
      <c r="H717" s="3">
        <v>22822</v>
      </c>
      <c r="I717" t="s">
        <v>21</v>
      </c>
    </row>
    <row r="718" spans="1:9">
      <c r="A718">
        <v>10734</v>
      </c>
      <c r="B718" t="s">
        <v>111</v>
      </c>
      <c r="C718" t="s">
        <v>103</v>
      </c>
      <c r="D718" t="str">
        <f t="shared" si="11"/>
        <v>Jacob Harris</v>
      </c>
      <c r="E718">
        <v>24</v>
      </c>
      <c r="F718" t="s">
        <v>27</v>
      </c>
      <c r="G718" t="s">
        <v>39</v>
      </c>
      <c r="H718" s="3">
        <v>5102</v>
      </c>
      <c r="I718" t="s">
        <v>21</v>
      </c>
    </row>
    <row r="719" spans="1:9">
      <c r="A719">
        <v>10735</v>
      </c>
      <c r="B719" t="s">
        <v>519</v>
      </c>
      <c r="C719" t="s">
        <v>97</v>
      </c>
      <c r="D719" t="str">
        <f t="shared" si="11"/>
        <v>Maurice Jackson</v>
      </c>
      <c r="E719">
        <v>33</v>
      </c>
      <c r="F719" t="s">
        <v>26</v>
      </c>
      <c r="G719" t="s">
        <v>22</v>
      </c>
      <c r="H719" s="3">
        <v>23205</v>
      </c>
      <c r="I719" t="s">
        <v>21</v>
      </c>
    </row>
    <row r="720" spans="1:9">
      <c r="A720">
        <v>10736</v>
      </c>
      <c r="B720" t="s">
        <v>439</v>
      </c>
      <c r="C720" t="s">
        <v>720</v>
      </c>
      <c r="D720" t="str">
        <f t="shared" si="11"/>
        <v>Mario Decker</v>
      </c>
      <c r="E720">
        <v>33</v>
      </c>
      <c r="F720" t="s">
        <v>15</v>
      </c>
      <c r="G720" t="s">
        <v>53</v>
      </c>
      <c r="H720" s="3">
        <v>72946</v>
      </c>
      <c r="I720" t="s">
        <v>21</v>
      </c>
    </row>
    <row r="721" spans="1:9">
      <c r="A721">
        <v>10737</v>
      </c>
      <c r="B721" t="s">
        <v>721</v>
      </c>
      <c r="C721" t="s">
        <v>81</v>
      </c>
      <c r="D721" t="str">
        <f t="shared" si="11"/>
        <v>Vicki Lee</v>
      </c>
      <c r="E721">
        <v>30</v>
      </c>
      <c r="F721" t="s">
        <v>26</v>
      </c>
      <c r="G721" t="s">
        <v>27</v>
      </c>
      <c r="H721" s="3">
        <v>88453</v>
      </c>
      <c r="I721" t="s">
        <v>21</v>
      </c>
    </row>
    <row r="722" spans="1:9">
      <c r="A722">
        <v>10738</v>
      </c>
      <c r="B722" t="s">
        <v>68</v>
      </c>
      <c r="C722" t="s">
        <v>722</v>
      </c>
      <c r="D722" t="str">
        <f t="shared" si="11"/>
        <v>Daniel Webb</v>
      </c>
      <c r="E722">
        <v>20</v>
      </c>
      <c r="F722" t="s">
        <v>27</v>
      </c>
      <c r="G722" t="s">
        <v>36</v>
      </c>
      <c r="H722" s="3">
        <v>30351</v>
      </c>
      <c r="I722" t="s">
        <v>17</v>
      </c>
    </row>
    <row r="723" spans="1:9">
      <c r="A723">
        <v>10739</v>
      </c>
      <c r="B723" t="s">
        <v>384</v>
      </c>
      <c r="C723" t="s">
        <v>723</v>
      </c>
      <c r="D723" t="str">
        <f t="shared" si="11"/>
        <v>Alan Adkins</v>
      </c>
      <c r="E723">
        <v>28</v>
      </c>
      <c r="F723" t="s">
        <v>26</v>
      </c>
      <c r="G723" t="s">
        <v>44</v>
      </c>
      <c r="H723" s="3">
        <v>111289</v>
      </c>
      <c r="I723" t="s">
        <v>21</v>
      </c>
    </row>
    <row r="724" spans="1:9">
      <c r="A724">
        <v>10740</v>
      </c>
      <c r="B724" t="s">
        <v>76</v>
      </c>
      <c r="C724" t="s">
        <v>350</v>
      </c>
      <c r="D724" t="str">
        <f t="shared" si="11"/>
        <v>James Rodriguez</v>
      </c>
      <c r="E724">
        <v>29</v>
      </c>
      <c r="F724" t="s">
        <v>15</v>
      </c>
      <c r="G724" t="s">
        <v>30</v>
      </c>
      <c r="H724" s="3">
        <v>66653</v>
      </c>
      <c r="I724" t="s">
        <v>21</v>
      </c>
    </row>
    <row r="725" spans="1:9">
      <c r="A725">
        <v>10741</v>
      </c>
      <c r="B725" t="s">
        <v>724</v>
      </c>
      <c r="C725" t="s">
        <v>422</v>
      </c>
      <c r="D725" t="str">
        <f t="shared" si="11"/>
        <v>Latoya Hamilton</v>
      </c>
      <c r="E725">
        <v>18</v>
      </c>
      <c r="F725" t="s">
        <v>15</v>
      </c>
      <c r="G725" t="s">
        <v>44</v>
      </c>
      <c r="H725" s="3">
        <v>59178</v>
      </c>
      <c r="I725" t="s">
        <v>17</v>
      </c>
    </row>
    <row r="726" spans="1:9">
      <c r="A726">
        <v>10742</v>
      </c>
      <c r="B726" t="s">
        <v>466</v>
      </c>
      <c r="C726" t="s">
        <v>76</v>
      </c>
      <c r="D726" t="str">
        <f t="shared" si="11"/>
        <v>Michael James</v>
      </c>
      <c r="E726">
        <v>20</v>
      </c>
      <c r="F726" t="s">
        <v>15</v>
      </c>
      <c r="G726" t="s">
        <v>49</v>
      </c>
      <c r="H726" s="3">
        <v>181871</v>
      </c>
      <c r="I726" t="s">
        <v>21</v>
      </c>
    </row>
    <row r="727" spans="1:9">
      <c r="A727">
        <v>10743</v>
      </c>
      <c r="B727" t="s">
        <v>421</v>
      </c>
      <c r="C727" t="s">
        <v>401</v>
      </c>
      <c r="D727" t="str">
        <f t="shared" si="11"/>
        <v>Amanda Simmons</v>
      </c>
      <c r="E727">
        <v>29</v>
      </c>
      <c r="F727" t="s">
        <v>26</v>
      </c>
      <c r="G727" t="s">
        <v>56</v>
      </c>
      <c r="H727" s="3">
        <v>141757</v>
      </c>
      <c r="I727" t="s">
        <v>17</v>
      </c>
    </row>
    <row r="728" spans="1:9">
      <c r="A728">
        <v>10744</v>
      </c>
      <c r="B728" t="s">
        <v>725</v>
      </c>
      <c r="C728" t="s">
        <v>134</v>
      </c>
      <c r="D728" t="str">
        <f t="shared" si="11"/>
        <v>Austin Mitchell</v>
      </c>
      <c r="E728">
        <v>22</v>
      </c>
      <c r="F728" t="s">
        <v>15</v>
      </c>
      <c r="G728" t="s">
        <v>36</v>
      </c>
      <c r="H728" s="3">
        <v>58844</v>
      </c>
      <c r="I728" t="s">
        <v>17</v>
      </c>
    </row>
    <row r="729" spans="1:9">
      <c r="A729">
        <v>10745</v>
      </c>
      <c r="B729" t="s">
        <v>726</v>
      </c>
      <c r="C729" t="s">
        <v>64</v>
      </c>
      <c r="D729" t="str">
        <f t="shared" si="11"/>
        <v>Janice Johnson</v>
      </c>
      <c r="E729">
        <v>25</v>
      </c>
      <c r="F729" t="s">
        <v>27</v>
      </c>
      <c r="G729" t="s">
        <v>27</v>
      </c>
      <c r="H729" s="3">
        <v>45060</v>
      </c>
      <c r="I729" t="s">
        <v>21</v>
      </c>
    </row>
    <row r="730" spans="1:9">
      <c r="A730">
        <v>10746</v>
      </c>
      <c r="B730" t="s">
        <v>466</v>
      </c>
      <c r="C730" t="s">
        <v>727</v>
      </c>
      <c r="D730" t="str">
        <f t="shared" si="11"/>
        <v>Michael Stone</v>
      </c>
      <c r="E730">
        <v>27</v>
      </c>
      <c r="F730" t="s">
        <v>27</v>
      </c>
      <c r="G730" t="s">
        <v>16</v>
      </c>
      <c r="H730" s="3">
        <v>180568</v>
      </c>
      <c r="I730" t="s">
        <v>21</v>
      </c>
    </row>
    <row r="731" spans="1:9">
      <c r="A731">
        <v>10747</v>
      </c>
      <c r="B731" t="s">
        <v>379</v>
      </c>
      <c r="C731" t="s">
        <v>728</v>
      </c>
      <c r="D731" t="str">
        <f t="shared" si="11"/>
        <v>Adam Beck</v>
      </c>
      <c r="E731">
        <v>33</v>
      </c>
      <c r="F731" t="s">
        <v>27</v>
      </c>
      <c r="G731" t="s">
        <v>30</v>
      </c>
      <c r="H731" s="3">
        <v>98750</v>
      </c>
      <c r="I731" t="s">
        <v>17</v>
      </c>
    </row>
    <row r="732" spans="1:9">
      <c r="A732">
        <v>10748</v>
      </c>
      <c r="B732" t="s">
        <v>60</v>
      </c>
      <c r="C732" t="s">
        <v>88</v>
      </c>
      <c r="D732" t="str">
        <f t="shared" si="11"/>
        <v>Jessica Lucas</v>
      </c>
      <c r="E732">
        <v>23</v>
      </c>
      <c r="F732" t="s">
        <v>27</v>
      </c>
      <c r="G732" t="s">
        <v>49</v>
      </c>
      <c r="H732" s="3">
        <v>94419</v>
      </c>
      <c r="I732" t="s">
        <v>17</v>
      </c>
    </row>
    <row r="733" spans="1:9">
      <c r="A733">
        <v>10749</v>
      </c>
      <c r="B733" t="s">
        <v>144</v>
      </c>
      <c r="C733" t="s">
        <v>233</v>
      </c>
      <c r="D733" t="str">
        <f t="shared" si="11"/>
        <v>Hannah Murphy</v>
      </c>
      <c r="E733">
        <v>26</v>
      </c>
      <c r="F733" t="s">
        <v>26</v>
      </c>
      <c r="G733" t="s">
        <v>22</v>
      </c>
      <c r="H733" s="3">
        <v>15531</v>
      </c>
      <c r="I733" t="s">
        <v>17</v>
      </c>
    </row>
    <row r="734" spans="1:9">
      <c r="A734">
        <v>10750</v>
      </c>
      <c r="B734" t="s">
        <v>551</v>
      </c>
      <c r="C734" t="s">
        <v>469</v>
      </c>
      <c r="D734" t="str">
        <f t="shared" si="11"/>
        <v>Kyle Cook</v>
      </c>
      <c r="E734">
        <v>21</v>
      </c>
      <c r="F734" t="s">
        <v>15</v>
      </c>
      <c r="G734" t="s">
        <v>41</v>
      </c>
      <c r="H734" s="3">
        <v>178487</v>
      </c>
      <c r="I734" t="s">
        <v>21</v>
      </c>
    </row>
    <row r="735" spans="1:9">
      <c r="A735">
        <v>10751</v>
      </c>
      <c r="B735" t="s">
        <v>466</v>
      </c>
      <c r="C735" t="s">
        <v>729</v>
      </c>
      <c r="D735" t="str">
        <f t="shared" si="11"/>
        <v>Michael Chung</v>
      </c>
      <c r="E735">
        <v>21</v>
      </c>
      <c r="F735" t="s">
        <v>15</v>
      </c>
      <c r="G735" t="s">
        <v>27</v>
      </c>
      <c r="H735" s="3">
        <v>153378</v>
      </c>
      <c r="I735" t="s">
        <v>21</v>
      </c>
    </row>
    <row r="736" spans="1:9">
      <c r="A736">
        <v>10752</v>
      </c>
      <c r="B736" t="s">
        <v>284</v>
      </c>
      <c r="C736" t="s">
        <v>730</v>
      </c>
      <c r="D736" t="str">
        <f t="shared" si="11"/>
        <v>Paul Terry</v>
      </c>
      <c r="E736">
        <v>34</v>
      </c>
      <c r="F736" t="s">
        <v>27</v>
      </c>
      <c r="G736" t="s">
        <v>36</v>
      </c>
      <c r="H736" s="3">
        <v>131188</v>
      </c>
      <c r="I736" t="s">
        <v>17</v>
      </c>
    </row>
    <row r="737" spans="1:9">
      <c r="A737">
        <v>10753</v>
      </c>
      <c r="B737" t="s">
        <v>530</v>
      </c>
      <c r="C737" t="s">
        <v>347</v>
      </c>
      <c r="D737" t="str">
        <f t="shared" si="11"/>
        <v>Christine Griffin</v>
      </c>
      <c r="E737">
        <v>32</v>
      </c>
      <c r="F737" t="s">
        <v>27</v>
      </c>
      <c r="G737" t="s">
        <v>53</v>
      </c>
      <c r="H737" s="3">
        <v>43079</v>
      </c>
      <c r="I737" t="s">
        <v>17</v>
      </c>
    </row>
    <row r="738" spans="1:9">
      <c r="A738">
        <v>10754</v>
      </c>
      <c r="B738" t="s">
        <v>731</v>
      </c>
      <c r="C738" t="s">
        <v>76</v>
      </c>
      <c r="D738" t="str">
        <f t="shared" si="11"/>
        <v>Felicia James</v>
      </c>
      <c r="E738">
        <v>27</v>
      </c>
      <c r="F738" t="s">
        <v>27</v>
      </c>
      <c r="G738" t="s">
        <v>49</v>
      </c>
      <c r="H738" s="3">
        <v>149037</v>
      </c>
      <c r="I738" t="s">
        <v>17</v>
      </c>
    </row>
    <row r="739" spans="1:9">
      <c r="A739">
        <v>10755</v>
      </c>
      <c r="B739" t="s">
        <v>338</v>
      </c>
      <c r="C739" t="s">
        <v>732</v>
      </c>
      <c r="D739" t="str">
        <f t="shared" si="11"/>
        <v>John Franklin</v>
      </c>
      <c r="E739">
        <v>28</v>
      </c>
      <c r="F739" t="s">
        <v>15</v>
      </c>
      <c r="G739" t="s">
        <v>49</v>
      </c>
      <c r="H739" s="3">
        <v>169171</v>
      </c>
      <c r="I739" t="s">
        <v>17</v>
      </c>
    </row>
    <row r="740" spans="1:9">
      <c r="A740">
        <v>10756</v>
      </c>
      <c r="B740" t="s">
        <v>733</v>
      </c>
      <c r="C740" t="s">
        <v>734</v>
      </c>
      <c r="D740" t="str">
        <f t="shared" si="11"/>
        <v>Joe Gutierrez</v>
      </c>
      <c r="E740">
        <v>34</v>
      </c>
      <c r="F740" t="s">
        <v>15</v>
      </c>
      <c r="G740" t="s">
        <v>30</v>
      </c>
      <c r="H740" s="3">
        <v>65240</v>
      </c>
      <c r="I740" t="s">
        <v>17</v>
      </c>
    </row>
    <row r="741" spans="1:9">
      <c r="A741">
        <v>10757</v>
      </c>
      <c r="B741" t="s">
        <v>91</v>
      </c>
      <c r="C741" t="s">
        <v>735</v>
      </c>
      <c r="D741" t="str">
        <f t="shared" si="11"/>
        <v>Thomas Fletcher</v>
      </c>
      <c r="E741">
        <v>29</v>
      </c>
      <c r="F741" t="s">
        <v>15</v>
      </c>
      <c r="G741" t="s">
        <v>54</v>
      </c>
      <c r="H741" s="3">
        <v>73811</v>
      </c>
      <c r="I741" t="s">
        <v>21</v>
      </c>
    </row>
    <row r="742" spans="1:9">
      <c r="A742">
        <v>10758</v>
      </c>
      <c r="B742" t="s">
        <v>736</v>
      </c>
      <c r="C742" t="s">
        <v>347</v>
      </c>
      <c r="D742" t="str">
        <f t="shared" si="11"/>
        <v>Rhonda Griffin</v>
      </c>
      <c r="E742">
        <v>18</v>
      </c>
      <c r="F742" t="s">
        <v>27</v>
      </c>
      <c r="G742" t="s">
        <v>22</v>
      </c>
      <c r="H742" s="3">
        <v>91878</v>
      </c>
      <c r="I742" t="s">
        <v>21</v>
      </c>
    </row>
    <row r="743" spans="1:9">
      <c r="A743">
        <v>10759</v>
      </c>
      <c r="B743" t="s">
        <v>421</v>
      </c>
      <c r="C743" t="s">
        <v>331</v>
      </c>
      <c r="D743" t="str">
        <f t="shared" si="11"/>
        <v>Amanda Foster</v>
      </c>
      <c r="E743">
        <v>33</v>
      </c>
      <c r="F743" t="s">
        <v>27</v>
      </c>
      <c r="G743" t="s">
        <v>36</v>
      </c>
      <c r="H743" s="3">
        <v>75145</v>
      </c>
      <c r="I743" t="s">
        <v>17</v>
      </c>
    </row>
    <row r="744" spans="1:9">
      <c r="A744">
        <v>10760</v>
      </c>
      <c r="B744" t="s">
        <v>737</v>
      </c>
      <c r="C744" t="s">
        <v>148</v>
      </c>
      <c r="D744" t="str">
        <f t="shared" si="11"/>
        <v>Joyce Stewart</v>
      </c>
      <c r="E744">
        <v>23</v>
      </c>
      <c r="F744" t="s">
        <v>26</v>
      </c>
      <c r="G744" t="s">
        <v>36</v>
      </c>
      <c r="H744" s="3">
        <v>96241</v>
      </c>
      <c r="I744" t="s">
        <v>17</v>
      </c>
    </row>
    <row r="745" spans="1:9">
      <c r="A745">
        <v>10761</v>
      </c>
      <c r="B745" t="s">
        <v>306</v>
      </c>
      <c r="C745" t="s">
        <v>64</v>
      </c>
      <c r="D745" t="str">
        <f t="shared" si="11"/>
        <v>Luis Johnson</v>
      </c>
      <c r="E745">
        <v>30</v>
      </c>
      <c r="F745" t="s">
        <v>15</v>
      </c>
      <c r="G745" t="s">
        <v>54</v>
      </c>
      <c r="H745" s="3">
        <v>103572</v>
      </c>
      <c r="I745" t="s">
        <v>17</v>
      </c>
    </row>
    <row r="746" spans="1:9">
      <c r="A746">
        <v>10762</v>
      </c>
      <c r="B746" t="s">
        <v>84</v>
      </c>
      <c r="C746" t="s">
        <v>141</v>
      </c>
      <c r="D746" t="str">
        <f t="shared" si="11"/>
        <v>William Phillips</v>
      </c>
      <c r="E746">
        <v>23</v>
      </c>
      <c r="F746" t="s">
        <v>27</v>
      </c>
      <c r="G746" t="s">
        <v>22</v>
      </c>
      <c r="H746" s="3">
        <v>148824</v>
      </c>
      <c r="I746" t="s">
        <v>21</v>
      </c>
    </row>
    <row r="747" spans="1:9">
      <c r="A747">
        <v>10763</v>
      </c>
      <c r="B747" t="s">
        <v>285</v>
      </c>
      <c r="C747" t="s">
        <v>738</v>
      </c>
      <c r="D747" t="str">
        <f t="shared" si="11"/>
        <v>Bryan Mcdaniel</v>
      </c>
      <c r="E747">
        <v>34</v>
      </c>
      <c r="F747" t="s">
        <v>15</v>
      </c>
      <c r="G747" t="s">
        <v>22</v>
      </c>
      <c r="H747" s="3">
        <v>9914</v>
      </c>
      <c r="I747" t="s">
        <v>21</v>
      </c>
    </row>
    <row r="748" spans="1:9">
      <c r="A748">
        <v>10764</v>
      </c>
      <c r="B748" t="s">
        <v>60</v>
      </c>
      <c r="C748" t="s">
        <v>739</v>
      </c>
      <c r="D748" t="str">
        <f t="shared" si="11"/>
        <v>Jessica Cisneros</v>
      </c>
      <c r="E748">
        <v>20</v>
      </c>
      <c r="F748" t="s">
        <v>27</v>
      </c>
      <c r="G748" t="s">
        <v>44</v>
      </c>
      <c r="H748" s="3">
        <v>96394</v>
      </c>
      <c r="I748" t="s">
        <v>17</v>
      </c>
    </row>
    <row r="749" spans="1:9">
      <c r="A749">
        <v>10765</v>
      </c>
      <c r="B749" t="s">
        <v>123</v>
      </c>
      <c r="C749" t="s">
        <v>740</v>
      </c>
      <c r="D749" t="str">
        <f t="shared" si="11"/>
        <v>Scott May</v>
      </c>
      <c r="E749">
        <v>24</v>
      </c>
      <c r="F749" t="s">
        <v>15</v>
      </c>
      <c r="G749" t="s">
        <v>53</v>
      </c>
      <c r="H749" s="3">
        <v>184965</v>
      </c>
      <c r="I749" t="s">
        <v>21</v>
      </c>
    </row>
    <row r="750" spans="1:9">
      <c r="A750">
        <v>10766</v>
      </c>
      <c r="B750" t="s">
        <v>168</v>
      </c>
      <c r="C750" t="s">
        <v>679</v>
      </c>
      <c r="D750" t="str">
        <f t="shared" si="11"/>
        <v>Julian Carr</v>
      </c>
      <c r="E750">
        <v>25</v>
      </c>
      <c r="F750" t="s">
        <v>15</v>
      </c>
      <c r="G750" t="s">
        <v>27</v>
      </c>
      <c r="H750" s="3">
        <v>168147</v>
      </c>
      <c r="I750" t="s">
        <v>17</v>
      </c>
    </row>
    <row r="751" spans="1:9">
      <c r="A751">
        <v>10767</v>
      </c>
      <c r="B751" t="s">
        <v>466</v>
      </c>
      <c r="C751" t="s">
        <v>741</v>
      </c>
      <c r="D751" t="str">
        <f t="shared" si="11"/>
        <v>Michael Vasquez</v>
      </c>
      <c r="E751">
        <v>29</v>
      </c>
      <c r="F751" t="s">
        <v>15</v>
      </c>
      <c r="G751" t="s">
        <v>54</v>
      </c>
      <c r="H751" s="3">
        <v>92902</v>
      </c>
      <c r="I751" t="s">
        <v>21</v>
      </c>
    </row>
    <row r="752" spans="1:9">
      <c r="A752">
        <v>10768</v>
      </c>
      <c r="B752" t="s">
        <v>183</v>
      </c>
      <c r="C752" t="s">
        <v>116</v>
      </c>
      <c r="D752" t="str">
        <f t="shared" si="11"/>
        <v>Christian Young</v>
      </c>
      <c r="E752">
        <v>25</v>
      </c>
      <c r="F752" t="s">
        <v>15</v>
      </c>
      <c r="G752" t="s">
        <v>41</v>
      </c>
      <c r="H752" s="3">
        <v>92686</v>
      </c>
      <c r="I752" t="s">
        <v>17</v>
      </c>
    </row>
    <row r="753" spans="1:9">
      <c r="A753">
        <v>10769</v>
      </c>
      <c r="B753" t="s">
        <v>461</v>
      </c>
      <c r="C753" t="s">
        <v>304</v>
      </c>
      <c r="D753" t="str">
        <f t="shared" si="11"/>
        <v>Laura Zhang</v>
      </c>
      <c r="E753">
        <v>27</v>
      </c>
      <c r="F753" t="s">
        <v>26</v>
      </c>
      <c r="G753" t="s">
        <v>54</v>
      </c>
      <c r="H753" s="3">
        <v>116700</v>
      </c>
      <c r="I753" t="s">
        <v>21</v>
      </c>
    </row>
    <row r="754" spans="1:9">
      <c r="A754">
        <v>10770</v>
      </c>
      <c r="B754" t="s">
        <v>461</v>
      </c>
      <c r="C754" t="s">
        <v>742</v>
      </c>
      <c r="D754" t="str">
        <f t="shared" si="11"/>
        <v>Laura Alvarado</v>
      </c>
      <c r="E754">
        <v>33</v>
      </c>
      <c r="F754" t="s">
        <v>26</v>
      </c>
      <c r="G754" t="s">
        <v>16</v>
      </c>
      <c r="H754" s="3">
        <v>187645</v>
      </c>
      <c r="I754" t="s">
        <v>21</v>
      </c>
    </row>
    <row r="755" spans="1:9">
      <c r="A755">
        <v>10771</v>
      </c>
      <c r="B755" t="s">
        <v>60</v>
      </c>
      <c r="C755" t="s">
        <v>743</v>
      </c>
      <c r="D755" t="str">
        <f t="shared" si="11"/>
        <v>Jessica Wells</v>
      </c>
      <c r="E755">
        <v>25</v>
      </c>
      <c r="F755" t="s">
        <v>27</v>
      </c>
      <c r="G755" t="s">
        <v>49</v>
      </c>
      <c r="H755" s="3">
        <v>84331</v>
      </c>
      <c r="I755" t="s">
        <v>17</v>
      </c>
    </row>
    <row r="756" spans="1:9">
      <c r="A756">
        <v>10772</v>
      </c>
      <c r="B756" t="s">
        <v>744</v>
      </c>
      <c r="C756" t="s">
        <v>64</v>
      </c>
      <c r="D756" t="str">
        <f t="shared" si="11"/>
        <v>Jay Johnson</v>
      </c>
      <c r="E756">
        <v>27</v>
      </c>
      <c r="F756" t="s">
        <v>15</v>
      </c>
      <c r="G756" t="s">
        <v>41</v>
      </c>
      <c r="H756" s="3">
        <v>186432</v>
      </c>
      <c r="I756" t="s">
        <v>21</v>
      </c>
    </row>
    <row r="757" spans="1:9">
      <c r="A757">
        <v>10773</v>
      </c>
      <c r="B757" t="s">
        <v>449</v>
      </c>
      <c r="C757" t="s">
        <v>97</v>
      </c>
      <c r="D757" t="str">
        <f t="shared" si="11"/>
        <v>Anna Jackson</v>
      </c>
      <c r="E757">
        <v>28</v>
      </c>
      <c r="F757" t="s">
        <v>26</v>
      </c>
      <c r="G757" t="s">
        <v>27</v>
      </c>
      <c r="H757" s="3">
        <v>82128</v>
      </c>
      <c r="I757" t="s">
        <v>21</v>
      </c>
    </row>
    <row r="758" spans="1:9">
      <c r="A758">
        <v>10774</v>
      </c>
      <c r="B758" t="s">
        <v>745</v>
      </c>
      <c r="C758" t="s">
        <v>350</v>
      </c>
      <c r="D758" t="str">
        <f t="shared" si="11"/>
        <v>Sandra Rodriguez</v>
      </c>
      <c r="E758">
        <v>33</v>
      </c>
      <c r="F758" t="s">
        <v>26</v>
      </c>
      <c r="G758" t="s">
        <v>39</v>
      </c>
      <c r="H758" s="3">
        <v>48213</v>
      </c>
      <c r="I758" t="s">
        <v>21</v>
      </c>
    </row>
    <row r="759" spans="1:9">
      <c r="A759">
        <v>10775</v>
      </c>
      <c r="B759" t="s">
        <v>719</v>
      </c>
      <c r="C759" t="s">
        <v>746</v>
      </c>
      <c r="D759" t="str">
        <f t="shared" si="11"/>
        <v>Stuart Ferguson</v>
      </c>
      <c r="E759">
        <v>22</v>
      </c>
      <c r="F759" t="s">
        <v>27</v>
      </c>
      <c r="G759" t="s">
        <v>56</v>
      </c>
      <c r="H759" s="3">
        <v>138982</v>
      </c>
      <c r="I759" t="s">
        <v>17</v>
      </c>
    </row>
    <row r="760" spans="1:9">
      <c r="A760">
        <v>10776</v>
      </c>
      <c r="B760" t="s">
        <v>169</v>
      </c>
      <c r="C760" t="s">
        <v>747</v>
      </c>
      <c r="D760" t="str">
        <f t="shared" si="11"/>
        <v>David Petty</v>
      </c>
      <c r="E760">
        <v>31</v>
      </c>
      <c r="F760" t="s">
        <v>15</v>
      </c>
      <c r="G760" t="s">
        <v>22</v>
      </c>
      <c r="H760" s="3">
        <v>87778</v>
      </c>
      <c r="I760" t="s">
        <v>21</v>
      </c>
    </row>
    <row r="761" spans="1:9">
      <c r="A761">
        <v>10777</v>
      </c>
      <c r="B761" t="s">
        <v>84</v>
      </c>
      <c r="C761" t="s">
        <v>402</v>
      </c>
      <c r="D761" t="str">
        <f t="shared" si="11"/>
        <v>William Myers</v>
      </c>
      <c r="E761">
        <v>19</v>
      </c>
      <c r="F761" t="s">
        <v>15</v>
      </c>
      <c r="G761" t="s">
        <v>22</v>
      </c>
      <c r="H761" s="3">
        <v>11610</v>
      </c>
      <c r="I761" t="s">
        <v>17</v>
      </c>
    </row>
    <row r="762" spans="1:9">
      <c r="A762">
        <v>10778</v>
      </c>
      <c r="B762" t="s">
        <v>80</v>
      </c>
      <c r="C762" t="s">
        <v>748</v>
      </c>
      <c r="D762" t="str">
        <f t="shared" si="11"/>
        <v>Benjamin Keller</v>
      </c>
      <c r="E762">
        <v>33</v>
      </c>
      <c r="F762" t="s">
        <v>27</v>
      </c>
      <c r="G762" t="s">
        <v>44</v>
      </c>
      <c r="H762" s="3">
        <v>183482</v>
      </c>
      <c r="I762" t="s">
        <v>21</v>
      </c>
    </row>
    <row r="763" spans="1:9">
      <c r="A763">
        <v>10779</v>
      </c>
      <c r="B763" t="s">
        <v>549</v>
      </c>
      <c r="C763" t="s">
        <v>595</v>
      </c>
      <c r="D763" t="str">
        <f t="shared" si="11"/>
        <v>Amy Burton</v>
      </c>
      <c r="E763">
        <v>18</v>
      </c>
      <c r="F763" t="s">
        <v>26</v>
      </c>
      <c r="G763" t="s">
        <v>16</v>
      </c>
      <c r="H763" s="3">
        <v>103016</v>
      </c>
      <c r="I763" t="s">
        <v>21</v>
      </c>
    </row>
    <row r="764" spans="1:9">
      <c r="A764">
        <v>10780</v>
      </c>
      <c r="B764" t="s">
        <v>749</v>
      </c>
      <c r="C764" t="s">
        <v>750</v>
      </c>
      <c r="D764" t="str">
        <f t="shared" si="11"/>
        <v>Kelsey Graham</v>
      </c>
      <c r="E764">
        <v>23</v>
      </c>
      <c r="F764" t="s">
        <v>26</v>
      </c>
      <c r="G764" t="s">
        <v>56</v>
      </c>
      <c r="H764" s="3">
        <v>190169</v>
      </c>
      <c r="I764" t="s">
        <v>17</v>
      </c>
    </row>
    <row r="765" spans="1:9">
      <c r="A765">
        <v>10781</v>
      </c>
      <c r="B765" t="s">
        <v>751</v>
      </c>
      <c r="C765" t="s">
        <v>752</v>
      </c>
      <c r="D765" t="str">
        <f t="shared" si="11"/>
        <v>Julia Acevedo</v>
      </c>
      <c r="E765">
        <v>29</v>
      </c>
      <c r="F765" t="s">
        <v>26</v>
      </c>
      <c r="G765" t="s">
        <v>49</v>
      </c>
      <c r="H765" s="3">
        <v>51001</v>
      </c>
      <c r="I765" t="s">
        <v>21</v>
      </c>
    </row>
    <row r="766" spans="1:9">
      <c r="A766">
        <v>10782</v>
      </c>
      <c r="B766" t="s">
        <v>538</v>
      </c>
      <c r="C766" t="s">
        <v>455</v>
      </c>
      <c r="D766" t="str">
        <f t="shared" si="11"/>
        <v>Bradley Hancock</v>
      </c>
      <c r="E766">
        <v>22</v>
      </c>
      <c r="F766" t="s">
        <v>26</v>
      </c>
      <c r="G766" t="s">
        <v>22</v>
      </c>
      <c r="H766" s="3">
        <v>164187</v>
      </c>
      <c r="I766" t="s">
        <v>21</v>
      </c>
    </row>
    <row r="767" spans="1:9">
      <c r="A767">
        <v>10783</v>
      </c>
      <c r="B767" t="s">
        <v>466</v>
      </c>
      <c r="C767" t="s">
        <v>83</v>
      </c>
      <c r="D767" t="str">
        <f t="shared" si="11"/>
        <v>Michael Gonzalez</v>
      </c>
      <c r="E767">
        <v>31</v>
      </c>
      <c r="F767" t="s">
        <v>27</v>
      </c>
      <c r="G767" t="s">
        <v>54</v>
      </c>
      <c r="H767" s="3">
        <v>189710</v>
      </c>
      <c r="I767" t="s">
        <v>21</v>
      </c>
    </row>
    <row r="768" spans="1:9">
      <c r="A768">
        <v>10784</v>
      </c>
      <c r="B768" t="s">
        <v>753</v>
      </c>
      <c r="C768" t="s">
        <v>65</v>
      </c>
      <c r="D768" t="str">
        <f t="shared" si="11"/>
        <v>Susan Williams</v>
      </c>
      <c r="E768">
        <v>23</v>
      </c>
      <c r="F768" t="s">
        <v>27</v>
      </c>
      <c r="G768" t="s">
        <v>16</v>
      </c>
      <c r="H768" s="3">
        <v>73398</v>
      </c>
      <c r="I768" t="s">
        <v>21</v>
      </c>
    </row>
    <row r="769" spans="1:9">
      <c r="A769">
        <v>10785</v>
      </c>
      <c r="B769" t="s">
        <v>130</v>
      </c>
      <c r="C769" t="s">
        <v>81</v>
      </c>
      <c r="D769" t="str">
        <f t="shared" si="11"/>
        <v>Anthony Lee</v>
      </c>
      <c r="E769">
        <v>19</v>
      </c>
      <c r="F769" t="s">
        <v>27</v>
      </c>
      <c r="G769" t="s">
        <v>56</v>
      </c>
      <c r="H769" s="3">
        <v>23147</v>
      </c>
      <c r="I769" t="s">
        <v>21</v>
      </c>
    </row>
    <row r="770" spans="1:9">
      <c r="A770">
        <v>10786</v>
      </c>
      <c r="B770" t="s">
        <v>185</v>
      </c>
      <c r="C770" t="s">
        <v>220</v>
      </c>
      <c r="D770" t="str">
        <f t="shared" si="11"/>
        <v>Adrian Jones</v>
      </c>
      <c r="E770">
        <v>26</v>
      </c>
      <c r="F770" t="s">
        <v>27</v>
      </c>
      <c r="G770" t="s">
        <v>30</v>
      </c>
      <c r="H770" s="3">
        <v>44031</v>
      </c>
      <c r="I770" t="s">
        <v>17</v>
      </c>
    </row>
    <row r="771" spans="1:9">
      <c r="A771">
        <v>10787</v>
      </c>
      <c r="B771" t="s">
        <v>433</v>
      </c>
      <c r="C771" t="s">
        <v>754</v>
      </c>
      <c r="D771" t="str">
        <f t="shared" ref="D771:D834" si="12">CONCATENATE(B771, " ", C771)</f>
        <v>Jennifer Mcbride</v>
      </c>
      <c r="E771">
        <v>29</v>
      </c>
      <c r="F771" t="s">
        <v>26</v>
      </c>
      <c r="G771" t="s">
        <v>27</v>
      </c>
      <c r="H771" s="3">
        <v>109687</v>
      </c>
      <c r="I771" t="s">
        <v>17</v>
      </c>
    </row>
    <row r="772" spans="1:9">
      <c r="A772">
        <v>10788</v>
      </c>
      <c r="B772" t="s">
        <v>588</v>
      </c>
      <c r="C772" t="s">
        <v>755</v>
      </c>
      <c r="D772" t="str">
        <f t="shared" si="12"/>
        <v>Brandon Owens</v>
      </c>
      <c r="E772">
        <v>25</v>
      </c>
      <c r="F772" t="s">
        <v>15</v>
      </c>
      <c r="G772" t="s">
        <v>44</v>
      </c>
      <c r="H772" s="3">
        <v>118878</v>
      </c>
      <c r="I772" t="s">
        <v>21</v>
      </c>
    </row>
    <row r="773" spans="1:9">
      <c r="A773">
        <v>10789</v>
      </c>
      <c r="B773" t="s">
        <v>474</v>
      </c>
      <c r="C773" t="s">
        <v>756</v>
      </c>
      <c r="D773" t="str">
        <f t="shared" si="12"/>
        <v>Sean Orozco</v>
      </c>
      <c r="E773">
        <v>26</v>
      </c>
      <c r="F773" t="s">
        <v>15</v>
      </c>
      <c r="G773" t="s">
        <v>41</v>
      </c>
      <c r="H773" s="3">
        <v>110420</v>
      </c>
      <c r="I773" t="s">
        <v>21</v>
      </c>
    </row>
    <row r="774" spans="1:9">
      <c r="A774">
        <v>10790</v>
      </c>
      <c r="B774" t="s">
        <v>351</v>
      </c>
      <c r="C774" t="s">
        <v>757</v>
      </c>
      <c r="D774" t="str">
        <f t="shared" si="12"/>
        <v>Veronica Harmon</v>
      </c>
      <c r="E774">
        <v>24</v>
      </c>
      <c r="F774" t="s">
        <v>27</v>
      </c>
      <c r="G774" t="s">
        <v>44</v>
      </c>
      <c r="H774" s="3">
        <v>58169</v>
      </c>
      <c r="I774" t="s">
        <v>21</v>
      </c>
    </row>
    <row r="775" spans="1:9">
      <c r="A775">
        <v>10791</v>
      </c>
      <c r="B775" t="s">
        <v>206</v>
      </c>
      <c r="C775" t="s">
        <v>110</v>
      </c>
      <c r="D775" t="str">
        <f t="shared" si="12"/>
        <v>Charles Walker</v>
      </c>
      <c r="E775">
        <v>21</v>
      </c>
      <c r="F775" t="s">
        <v>15</v>
      </c>
      <c r="G775" t="s">
        <v>49</v>
      </c>
      <c r="H775" s="3">
        <v>72292</v>
      </c>
      <c r="I775" t="s">
        <v>17</v>
      </c>
    </row>
    <row r="776" spans="1:9">
      <c r="A776">
        <v>10792</v>
      </c>
      <c r="B776" t="s">
        <v>421</v>
      </c>
      <c r="C776" t="s">
        <v>758</v>
      </c>
      <c r="D776" t="str">
        <f t="shared" si="12"/>
        <v>Amanda Figueroa</v>
      </c>
      <c r="E776">
        <v>28</v>
      </c>
      <c r="F776" t="s">
        <v>26</v>
      </c>
      <c r="G776" t="s">
        <v>39</v>
      </c>
      <c r="H776" s="3">
        <v>22715</v>
      </c>
      <c r="I776" t="s">
        <v>21</v>
      </c>
    </row>
    <row r="777" spans="1:9">
      <c r="A777">
        <v>10793</v>
      </c>
      <c r="B777" t="s">
        <v>759</v>
      </c>
      <c r="C777" t="s">
        <v>703</v>
      </c>
      <c r="D777" t="str">
        <f t="shared" si="12"/>
        <v>Raymond Ramsey</v>
      </c>
      <c r="E777">
        <v>32</v>
      </c>
      <c r="F777" t="s">
        <v>27</v>
      </c>
      <c r="G777" t="s">
        <v>16</v>
      </c>
      <c r="H777" s="3">
        <v>15809</v>
      </c>
      <c r="I777" t="s">
        <v>17</v>
      </c>
    </row>
    <row r="778" spans="1:9">
      <c r="A778">
        <v>10794</v>
      </c>
      <c r="B778" t="s">
        <v>80</v>
      </c>
      <c r="C778" t="s">
        <v>83</v>
      </c>
      <c r="D778" t="str">
        <f t="shared" si="12"/>
        <v>Benjamin Gonzalez</v>
      </c>
      <c r="E778">
        <v>29</v>
      </c>
      <c r="F778" t="s">
        <v>27</v>
      </c>
      <c r="G778" t="s">
        <v>30</v>
      </c>
      <c r="H778" s="3">
        <v>105871</v>
      </c>
      <c r="I778" t="s">
        <v>17</v>
      </c>
    </row>
    <row r="779" spans="1:9">
      <c r="A779">
        <v>10795</v>
      </c>
      <c r="B779" t="s">
        <v>554</v>
      </c>
      <c r="C779" t="s">
        <v>201</v>
      </c>
      <c r="D779" t="str">
        <f t="shared" si="12"/>
        <v>Jason Bell</v>
      </c>
      <c r="E779">
        <v>23</v>
      </c>
      <c r="F779" t="s">
        <v>27</v>
      </c>
      <c r="G779" t="s">
        <v>30</v>
      </c>
      <c r="H779" s="3">
        <v>163670</v>
      </c>
      <c r="I779" t="s">
        <v>17</v>
      </c>
    </row>
    <row r="780" spans="1:9">
      <c r="A780">
        <v>10796</v>
      </c>
      <c r="B780" t="s">
        <v>403</v>
      </c>
      <c r="C780" t="s">
        <v>126</v>
      </c>
      <c r="D780" t="str">
        <f t="shared" si="12"/>
        <v>Donald Carter</v>
      </c>
      <c r="E780">
        <v>26</v>
      </c>
      <c r="F780" t="s">
        <v>27</v>
      </c>
      <c r="G780" t="s">
        <v>22</v>
      </c>
      <c r="H780" s="3">
        <v>173874</v>
      </c>
      <c r="I780" t="s">
        <v>17</v>
      </c>
    </row>
    <row r="781" spans="1:9">
      <c r="A781">
        <v>10797</v>
      </c>
      <c r="B781" t="s">
        <v>760</v>
      </c>
      <c r="C781" t="s">
        <v>123</v>
      </c>
      <c r="D781" t="str">
        <f t="shared" si="12"/>
        <v>Brandy Scott</v>
      </c>
      <c r="E781">
        <v>29</v>
      </c>
      <c r="F781" t="s">
        <v>27</v>
      </c>
      <c r="G781" t="s">
        <v>53</v>
      </c>
      <c r="H781" s="3">
        <v>198908</v>
      </c>
      <c r="I781" t="s">
        <v>21</v>
      </c>
    </row>
    <row r="782" spans="1:9">
      <c r="A782">
        <v>10798</v>
      </c>
      <c r="B782" t="s">
        <v>450</v>
      </c>
      <c r="C782" t="s">
        <v>480</v>
      </c>
      <c r="D782" t="str">
        <f t="shared" si="12"/>
        <v>Richard Taylor</v>
      </c>
      <c r="E782">
        <v>24</v>
      </c>
      <c r="F782" t="s">
        <v>15</v>
      </c>
      <c r="G782" t="s">
        <v>41</v>
      </c>
      <c r="H782" s="3">
        <v>92370</v>
      </c>
      <c r="I782" t="s">
        <v>17</v>
      </c>
    </row>
    <row r="783" spans="1:9">
      <c r="A783">
        <v>10799</v>
      </c>
      <c r="B783" t="s">
        <v>315</v>
      </c>
      <c r="C783" t="s">
        <v>480</v>
      </c>
      <c r="D783" t="str">
        <f t="shared" si="12"/>
        <v>Kevin Taylor</v>
      </c>
      <c r="E783">
        <v>31</v>
      </c>
      <c r="F783" t="s">
        <v>15</v>
      </c>
      <c r="G783" t="s">
        <v>16</v>
      </c>
      <c r="H783" s="3">
        <v>153671</v>
      </c>
      <c r="I783" t="s">
        <v>17</v>
      </c>
    </row>
    <row r="784" spans="1:9">
      <c r="A784">
        <v>10800</v>
      </c>
      <c r="B784" t="s">
        <v>761</v>
      </c>
      <c r="C784" t="s">
        <v>762</v>
      </c>
      <c r="D784" t="str">
        <f t="shared" si="12"/>
        <v>Angel Hunt</v>
      </c>
      <c r="E784">
        <v>31</v>
      </c>
      <c r="F784" t="s">
        <v>27</v>
      </c>
      <c r="G784" t="s">
        <v>44</v>
      </c>
      <c r="H784" s="3">
        <v>26524</v>
      </c>
      <c r="I784" t="s">
        <v>21</v>
      </c>
    </row>
    <row r="785" spans="1:9">
      <c r="A785">
        <v>10801</v>
      </c>
      <c r="B785" t="s">
        <v>315</v>
      </c>
      <c r="C785" t="s">
        <v>136</v>
      </c>
      <c r="D785" t="str">
        <f t="shared" si="12"/>
        <v>Kevin Perez</v>
      </c>
      <c r="E785">
        <v>29</v>
      </c>
      <c r="F785" t="s">
        <v>15</v>
      </c>
      <c r="G785" t="s">
        <v>53</v>
      </c>
      <c r="H785" s="3">
        <v>68764</v>
      </c>
      <c r="I785" t="s">
        <v>17</v>
      </c>
    </row>
    <row r="786" spans="1:9">
      <c r="A786">
        <v>10802</v>
      </c>
      <c r="B786" t="s">
        <v>554</v>
      </c>
      <c r="C786" t="s">
        <v>763</v>
      </c>
      <c r="D786" t="str">
        <f t="shared" si="12"/>
        <v>Jason Farrell</v>
      </c>
      <c r="E786">
        <v>31</v>
      </c>
      <c r="F786" t="s">
        <v>27</v>
      </c>
      <c r="G786" t="s">
        <v>27</v>
      </c>
      <c r="H786" s="3">
        <v>83744</v>
      </c>
      <c r="I786" t="s">
        <v>21</v>
      </c>
    </row>
    <row r="787" spans="1:9">
      <c r="A787">
        <v>10803</v>
      </c>
      <c r="B787" t="s">
        <v>537</v>
      </c>
      <c r="C787" t="s">
        <v>270</v>
      </c>
      <c r="D787" t="str">
        <f t="shared" si="12"/>
        <v>Brenda Howard</v>
      </c>
      <c r="E787">
        <v>25</v>
      </c>
      <c r="F787" t="s">
        <v>26</v>
      </c>
      <c r="G787" t="s">
        <v>27</v>
      </c>
      <c r="H787" s="3">
        <v>125729</v>
      </c>
      <c r="I787" t="s">
        <v>17</v>
      </c>
    </row>
    <row r="788" spans="1:9">
      <c r="A788">
        <v>10804</v>
      </c>
      <c r="B788" t="s">
        <v>668</v>
      </c>
      <c r="C788" t="s">
        <v>764</v>
      </c>
      <c r="D788" t="str">
        <f t="shared" si="12"/>
        <v>Robert Roth</v>
      </c>
      <c r="E788">
        <v>21</v>
      </c>
      <c r="F788" t="s">
        <v>27</v>
      </c>
      <c r="G788" t="s">
        <v>44</v>
      </c>
      <c r="H788" s="3">
        <v>13066</v>
      </c>
      <c r="I788" t="s">
        <v>21</v>
      </c>
    </row>
    <row r="789" spans="1:9">
      <c r="A789">
        <v>10805</v>
      </c>
      <c r="B789" t="s">
        <v>765</v>
      </c>
      <c r="C789" t="s">
        <v>766</v>
      </c>
      <c r="D789" t="str">
        <f t="shared" si="12"/>
        <v>Douglas Juarez</v>
      </c>
      <c r="E789">
        <v>21</v>
      </c>
      <c r="F789" t="s">
        <v>15</v>
      </c>
      <c r="G789" t="s">
        <v>53</v>
      </c>
      <c r="H789" s="3">
        <v>106249</v>
      </c>
      <c r="I789" t="s">
        <v>17</v>
      </c>
    </row>
    <row r="790" spans="1:9">
      <c r="A790">
        <v>10806</v>
      </c>
      <c r="B790" t="s">
        <v>767</v>
      </c>
      <c r="C790" t="s">
        <v>62</v>
      </c>
      <c r="D790" t="str">
        <f t="shared" si="12"/>
        <v>Doris Smith</v>
      </c>
      <c r="E790">
        <v>22</v>
      </c>
      <c r="F790" t="s">
        <v>26</v>
      </c>
      <c r="G790" t="s">
        <v>56</v>
      </c>
      <c r="H790" s="3">
        <v>68792</v>
      </c>
      <c r="I790" t="s">
        <v>21</v>
      </c>
    </row>
    <row r="791" spans="1:9">
      <c r="A791">
        <v>10807</v>
      </c>
      <c r="B791" t="s">
        <v>768</v>
      </c>
      <c r="C791" t="s">
        <v>103</v>
      </c>
      <c r="D791" t="str">
        <f t="shared" si="12"/>
        <v>Carmen Harris</v>
      </c>
      <c r="E791">
        <v>32</v>
      </c>
      <c r="F791" t="s">
        <v>27</v>
      </c>
      <c r="G791" t="s">
        <v>36</v>
      </c>
      <c r="H791" s="3">
        <v>184629</v>
      </c>
      <c r="I791" t="s">
        <v>21</v>
      </c>
    </row>
    <row r="792" spans="1:9">
      <c r="A792">
        <v>10808</v>
      </c>
      <c r="B792" t="s">
        <v>769</v>
      </c>
      <c r="C792" t="s">
        <v>76</v>
      </c>
      <c r="D792" t="str">
        <f t="shared" si="12"/>
        <v>Pam James</v>
      </c>
      <c r="E792">
        <v>28</v>
      </c>
      <c r="F792" t="s">
        <v>26</v>
      </c>
      <c r="G792" t="s">
        <v>53</v>
      </c>
      <c r="H792" s="3">
        <v>181801</v>
      </c>
      <c r="I792" t="s">
        <v>17</v>
      </c>
    </row>
    <row r="793" spans="1:9">
      <c r="A793">
        <v>10809</v>
      </c>
      <c r="B793" t="s">
        <v>668</v>
      </c>
      <c r="C793" t="s">
        <v>429</v>
      </c>
      <c r="D793" t="str">
        <f t="shared" si="12"/>
        <v>Robert Moreno</v>
      </c>
      <c r="E793">
        <v>25</v>
      </c>
      <c r="F793" t="s">
        <v>15</v>
      </c>
      <c r="G793" t="s">
        <v>22</v>
      </c>
      <c r="H793" s="3">
        <v>164865</v>
      </c>
      <c r="I793" t="s">
        <v>21</v>
      </c>
    </row>
    <row r="794" spans="1:9">
      <c r="A794">
        <v>10810</v>
      </c>
      <c r="B794" t="s">
        <v>770</v>
      </c>
      <c r="C794" t="s">
        <v>208</v>
      </c>
      <c r="D794" t="str">
        <f t="shared" si="12"/>
        <v>Krista Logan</v>
      </c>
      <c r="E794">
        <v>30</v>
      </c>
      <c r="F794" t="s">
        <v>26</v>
      </c>
      <c r="G794" t="s">
        <v>30</v>
      </c>
      <c r="H794" s="3">
        <v>49535</v>
      </c>
      <c r="I794" t="s">
        <v>21</v>
      </c>
    </row>
    <row r="795" spans="1:9">
      <c r="A795">
        <v>10811</v>
      </c>
      <c r="B795" t="s">
        <v>76</v>
      </c>
      <c r="C795" t="s">
        <v>123</v>
      </c>
      <c r="D795" t="str">
        <f t="shared" si="12"/>
        <v>James Scott</v>
      </c>
      <c r="E795">
        <v>20</v>
      </c>
      <c r="F795" t="s">
        <v>15</v>
      </c>
      <c r="G795" t="s">
        <v>27</v>
      </c>
      <c r="H795" s="3">
        <v>60342</v>
      </c>
      <c r="I795" t="s">
        <v>21</v>
      </c>
    </row>
    <row r="796" spans="1:9">
      <c r="A796">
        <v>10812</v>
      </c>
      <c r="B796" t="s">
        <v>461</v>
      </c>
      <c r="C796" t="s">
        <v>81</v>
      </c>
      <c r="D796" t="str">
        <f t="shared" si="12"/>
        <v>Laura Lee</v>
      </c>
      <c r="E796">
        <v>34</v>
      </c>
      <c r="F796" t="s">
        <v>27</v>
      </c>
      <c r="G796" t="s">
        <v>54</v>
      </c>
      <c r="H796" s="3">
        <v>91358</v>
      </c>
      <c r="I796" t="s">
        <v>17</v>
      </c>
    </row>
    <row r="797" spans="1:9">
      <c r="A797">
        <v>10813</v>
      </c>
      <c r="B797" t="s">
        <v>575</v>
      </c>
      <c r="C797" t="s">
        <v>89</v>
      </c>
      <c r="D797" t="str">
        <f t="shared" si="12"/>
        <v>Ashley Anderson</v>
      </c>
      <c r="E797">
        <v>22</v>
      </c>
      <c r="F797" t="s">
        <v>27</v>
      </c>
      <c r="G797" t="s">
        <v>30</v>
      </c>
      <c r="H797" s="3">
        <v>80805</v>
      </c>
      <c r="I797" t="s">
        <v>17</v>
      </c>
    </row>
    <row r="798" spans="1:9">
      <c r="A798">
        <v>10814</v>
      </c>
      <c r="B798" t="s">
        <v>206</v>
      </c>
      <c r="C798" t="s">
        <v>342</v>
      </c>
      <c r="D798" t="str">
        <f t="shared" si="12"/>
        <v>Charles Powell</v>
      </c>
      <c r="E798">
        <v>28</v>
      </c>
      <c r="F798" t="s">
        <v>15</v>
      </c>
      <c r="G798" t="s">
        <v>39</v>
      </c>
      <c r="H798" s="3">
        <v>59771</v>
      </c>
      <c r="I798" t="s">
        <v>17</v>
      </c>
    </row>
    <row r="799" spans="1:9">
      <c r="A799">
        <v>10815</v>
      </c>
      <c r="B799" t="s">
        <v>643</v>
      </c>
      <c r="C799" t="s">
        <v>771</v>
      </c>
      <c r="D799" t="str">
        <f t="shared" si="12"/>
        <v>Gregory Guzman</v>
      </c>
      <c r="E799">
        <v>22</v>
      </c>
      <c r="F799" t="s">
        <v>27</v>
      </c>
      <c r="G799" t="s">
        <v>41</v>
      </c>
      <c r="H799" s="3">
        <v>169451</v>
      </c>
      <c r="I799" t="s">
        <v>17</v>
      </c>
    </row>
    <row r="800" spans="1:9">
      <c r="A800">
        <v>10816</v>
      </c>
      <c r="B800" t="s">
        <v>772</v>
      </c>
      <c r="C800" t="s">
        <v>105</v>
      </c>
      <c r="D800" t="str">
        <f t="shared" si="12"/>
        <v>Teresa Clark</v>
      </c>
      <c r="E800">
        <v>25</v>
      </c>
      <c r="F800" t="s">
        <v>26</v>
      </c>
      <c r="G800" t="s">
        <v>54</v>
      </c>
      <c r="H800" s="3">
        <v>44737</v>
      </c>
      <c r="I800" t="s">
        <v>17</v>
      </c>
    </row>
    <row r="801" spans="1:9">
      <c r="A801">
        <v>10817</v>
      </c>
      <c r="B801" t="s">
        <v>466</v>
      </c>
      <c r="C801" t="s">
        <v>766</v>
      </c>
      <c r="D801" t="str">
        <f t="shared" si="12"/>
        <v>Michael Juarez</v>
      </c>
      <c r="E801">
        <v>29</v>
      </c>
      <c r="F801" t="s">
        <v>27</v>
      </c>
      <c r="G801" t="s">
        <v>22</v>
      </c>
      <c r="H801" s="3">
        <v>86730</v>
      </c>
      <c r="I801" t="s">
        <v>17</v>
      </c>
    </row>
    <row r="802" spans="1:9">
      <c r="A802">
        <v>10818</v>
      </c>
      <c r="B802" t="s">
        <v>72</v>
      </c>
      <c r="C802" t="s">
        <v>220</v>
      </c>
      <c r="D802" t="str">
        <f t="shared" si="12"/>
        <v>Christopher Jones</v>
      </c>
      <c r="E802">
        <v>29</v>
      </c>
      <c r="F802" t="s">
        <v>27</v>
      </c>
      <c r="G802" t="s">
        <v>44</v>
      </c>
      <c r="H802" s="3">
        <v>120917</v>
      </c>
      <c r="I802" t="s">
        <v>17</v>
      </c>
    </row>
    <row r="803" spans="1:9">
      <c r="A803">
        <v>10819</v>
      </c>
      <c r="B803" t="s">
        <v>316</v>
      </c>
      <c r="C803" t="s">
        <v>773</v>
      </c>
      <c r="D803" t="str">
        <f t="shared" si="12"/>
        <v>Chris Norris</v>
      </c>
      <c r="E803">
        <v>24</v>
      </c>
      <c r="F803" t="s">
        <v>15</v>
      </c>
      <c r="G803" t="s">
        <v>53</v>
      </c>
      <c r="H803" s="3">
        <v>155742</v>
      </c>
      <c r="I803" t="s">
        <v>17</v>
      </c>
    </row>
    <row r="804" spans="1:9">
      <c r="A804">
        <v>10820</v>
      </c>
      <c r="B804" t="s">
        <v>84</v>
      </c>
      <c r="C804" t="s">
        <v>774</v>
      </c>
      <c r="D804" t="str">
        <f t="shared" si="12"/>
        <v>William Archer</v>
      </c>
      <c r="E804">
        <v>29</v>
      </c>
      <c r="F804" t="s">
        <v>15</v>
      </c>
      <c r="G804" t="s">
        <v>39</v>
      </c>
      <c r="H804" s="3">
        <v>181872</v>
      </c>
      <c r="I804" t="s">
        <v>21</v>
      </c>
    </row>
    <row r="805" spans="1:9">
      <c r="A805">
        <v>10821</v>
      </c>
      <c r="B805" t="s">
        <v>91</v>
      </c>
      <c r="C805" t="s">
        <v>775</v>
      </c>
      <c r="D805" t="str">
        <f t="shared" si="12"/>
        <v>Thomas Lane</v>
      </c>
      <c r="E805">
        <v>33</v>
      </c>
      <c r="F805" t="s">
        <v>15</v>
      </c>
      <c r="G805" t="s">
        <v>36</v>
      </c>
      <c r="H805" s="3">
        <v>707</v>
      </c>
      <c r="I805" t="s">
        <v>17</v>
      </c>
    </row>
    <row r="806" spans="1:9">
      <c r="A806">
        <v>10822</v>
      </c>
      <c r="B806" t="s">
        <v>705</v>
      </c>
      <c r="C806" t="s">
        <v>116</v>
      </c>
      <c r="D806" t="str">
        <f t="shared" si="12"/>
        <v>Brittany Young</v>
      </c>
      <c r="E806">
        <v>32</v>
      </c>
      <c r="F806" t="s">
        <v>26</v>
      </c>
      <c r="G806" t="s">
        <v>22</v>
      </c>
      <c r="H806" s="3">
        <v>149967</v>
      </c>
      <c r="I806" t="s">
        <v>21</v>
      </c>
    </row>
    <row r="807" spans="1:9">
      <c r="A807">
        <v>10823</v>
      </c>
      <c r="B807" t="s">
        <v>603</v>
      </c>
      <c r="C807" t="s">
        <v>776</v>
      </c>
      <c r="D807" t="str">
        <f t="shared" si="12"/>
        <v>Julie Madden</v>
      </c>
      <c r="E807">
        <v>23</v>
      </c>
      <c r="F807" t="s">
        <v>26</v>
      </c>
      <c r="G807" t="s">
        <v>16</v>
      </c>
      <c r="H807" s="3">
        <v>75437</v>
      </c>
      <c r="I807" t="s">
        <v>21</v>
      </c>
    </row>
    <row r="808" spans="1:9">
      <c r="A808">
        <v>10824</v>
      </c>
      <c r="B808" t="s">
        <v>777</v>
      </c>
      <c r="C808" t="s">
        <v>778</v>
      </c>
      <c r="D808" t="str">
        <f t="shared" si="12"/>
        <v>Erika Manning</v>
      </c>
      <c r="E808">
        <v>23</v>
      </c>
      <c r="F808" t="s">
        <v>26</v>
      </c>
      <c r="G808" t="s">
        <v>49</v>
      </c>
      <c r="H808" s="3">
        <v>135229</v>
      </c>
      <c r="I808" t="s">
        <v>21</v>
      </c>
    </row>
    <row r="809" spans="1:9">
      <c r="A809">
        <v>10825</v>
      </c>
      <c r="B809" t="s">
        <v>749</v>
      </c>
      <c r="C809" t="s">
        <v>771</v>
      </c>
      <c r="D809" t="str">
        <f t="shared" si="12"/>
        <v>Kelsey Guzman</v>
      </c>
      <c r="E809">
        <v>32</v>
      </c>
      <c r="F809" t="s">
        <v>27</v>
      </c>
      <c r="G809" t="s">
        <v>41</v>
      </c>
      <c r="H809" s="3">
        <v>99238</v>
      </c>
      <c r="I809" t="s">
        <v>21</v>
      </c>
    </row>
    <row r="810" spans="1:9">
      <c r="A810">
        <v>10826</v>
      </c>
      <c r="B810" t="s">
        <v>486</v>
      </c>
      <c r="C810" t="s">
        <v>779</v>
      </c>
      <c r="D810" t="str">
        <f t="shared" si="12"/>
        <v>Wesley Russell</v>
      </c>
      <c r="E810">
        <v>26</v>
      </c>
      <c r="F810" t="s">
        <v>15</v>
      </c>
      <c r="G810" t="s">
        <v>39</v>
      </c>
      <c r="H810" s="3">
        <v>100445</v>
      </c>
      <c r="I810" t="s">
        <v>21</v>
      </c>
    </row>
    <row r="811" spans="1:9">
      <c r="A811">
        <v>10827</v>
      </c>
      <c r="B811" t="s">
        <v>567</v>
      </c>
      <c r="C811" t="s">
        <v>100</v>
      </c>
      <c r="D811" t="str">
        <f t="shared" si="12"/>
        <v>Michelle White</v>
      </c>
      <c r="E811">
        <v>29</v>
      </c>
      <c r="F811" t="s">
        <v>26</v>
      </c>
      <c r="G811" t="s">
        <v>54</v>
      </c>
      <c r="H811" s="3">
        <v>179065</v>
      </c>
      <c r="I811" t="s">
        <v>21</v>
      </c>
    </row>
    <row r="812" spans="1:9">
      <c r="A812">
        <v>10828</v>
      </c>
      <c r="B812" t="s">
        <v>200</v>
      </c>
      <c r="C812" t="s">
        <v>780</v>
      </c>
      <c r="D812" t="str">
        <f t="shared" si="12"/>
        <v>Natasha Blackwell</v>
      </c>
      <c r="E812">
        <v>20</v>
      </c>
      <c r="F812" t="s">
        <v>26</v>
      </c>
      <c r="G812" t="s">
        <v>44</v>
      </c>
      <c r="H812" s="3">
        <v>45951</v>
      </c>
      <c r="I812" t="s">
        <v>17</v>
      </c>
    </row>
    <row r="813" spans="1:9">
      <c r="A813">
        <v>10829</v>
      </c>
      <c r="B813" t="s">
        <v>781</v>
      </c>
      <c r="C813" t="s">
        <v>422</v>
      </c>
      <c r="D813" t="str">
        <f t="shared" si="12"/>
        <v>Courtney Hamilton</v>
      </c>
      <c r="E813">
        <v>29</v>
      </c>
      <c r="F813" t="s">
        <v>26</v>
      </c>
      <c r="G813" t="s">
        <v>54</v>
      </c>
      <c r="H813" s="3">
        <v>147072</v>
      </c>
      <c r="I813" t="s">
        <v>21</v>
      </c>
    </row>
    <row r="814" spans="1:9">
      <c r="A814">
        <v>10830</v>
      </c>
      <c r="B814" t="s">
        <v>388</v>
      </c>
      <c r="C814" t="s">
        <v>85</v>
      </c>
      <c r="D814" t="str">
        <f t="shared" si="12"/>
        <v>Angela Lopez</v>
      </c>
      <c r="E814">
        <v>31</v>
      </c>
      <c r="F814" t="s">
        <v>26</v>
      </c>
      <c r="G814" t="s">
        <v>16</v>
      </c>
      <c r="H814" s="3">
        <v>141486</v>
      </c>
      <c r="I814" t="s">
        <v>17</v>
      </c>
    </row>
    <row r="815" spans="1:9">
      <c r="A815">
        <v>10831</v>
      </c>
      <c r="B815" t="s">
        <v>355</v>
      </c>
      <c r="C815" t="s">
        <v>782</v>
      </c>
      <c r="D815" t="str">
        <f t="shared" si="12"/>
        <v>Stephanie Blackburn</v>
      </c>
      <c r="E815">
        <v>24</v>
      </c>
      <c r="F815" t="s">
        <v>27</v>
      </c>
      <c r="G815" t="s">
        <v>53</v>
      </c>
      <c r="H815" s="3">
        <v>65637</v>
      </c>
      <c r="I815" t="s">
        <v>17</v>
      </c>
    </row>
    <row r="816" spans="1:9">
      <c r="A816">
        <v>10832</v>
      </c>
      <c r="B816" t="s">
        <v>668</v>
      </c>
      <c r="C816" t="s">
        <v>783</v>
      </c>
      <c r="D816" t="str">
        <f t="shared" si="12"/>
        <v>Robert Reilly</v>
      </c>
      <c r="E816">
        <v>34</v>
      </c>
      <c r="F816" t="s">
        <v>15</v>
      </c>
      <c r="G816" t="s">
        <v>54</v>
      </c>
      <c r="H816" s="3">
        <v>52686</v>
      </c>
      <c r="I816" t="s">
        <v>17</v>
      </c>
    </row>
    <row r="817" spans="1:9">
      <c r="A817">
        <v>10833</v>
      </c>
      <c r="B817" t="s">
        <v>266</v>
      </c>
      <c r="C817" t="s">
        <v>132</v>
      </c>
      <c r="D817" t="str">
        <f t="shared" si="12"/>
        <v>Maria Nelson</v>
      </c>
      <c r="E817">
        <v>27</v>
      </c>
      <c r="F817" t="s">
        <v>26</v>
      </c>
      <c r="G817" t="s">
        <v>53</v>
      </c>
      <c r="H817" s="3">
        <v>69734</v>
      </c>
      <c r="I817" t="s">
        <v>17</v>
      </c>
    </row>
    <row r="818" spans="1:9">
      <c r="A818">
        <v>10834</v>
      </c>
      <c r="B818" t="s">
        <v>216</v>
      </c>
      <c r="C818" t="s">
        <v>420</v>
      </c>
      <c r="D818" t="str">
        <f t="shared" si="12"/>
        <v>Ryan Gomez</v>
      </c>
      <c r="E818">
        <v>23</v>
      </c>
      <c r="F818" t="s">
        <v>15</v>
      </c>
      <c r="G818" t="s">
        <v>22</v>
      </c>
      <c r="H818" s="3">
        <v>133035</v>
      </c>
      <c r="I818" t="s">
        <v>17</v>
      </c>
    </row>
    <row r="819" spans="1:9">
      <c r="A819">
        <v>10835</v>
      </c>
      <c r="B819" t="s">
        <v>387</v>
      </c>
      <c r="C819" t="s">
        <v>784</v>
      </c>
      <c r="D819" t="str">
        <f t="shared" si="12"/>
        <v>Edward Campos</v>
      </c>
      <c r="E819">
        <v>25</v>
      </c>
      <c r="F819" t="s">
        <v>15</v>
      </c>
      <c r="G819" t="s">
        <v>44</v>
      </c>
      <c r="H819" s="3">
        <v>55970</v>
      </c>
      <c r="I819" t="s">
        <v>21</v>
      </c>
    </row>
    <row r="820" spans="1:9">
      <c r="A820">
        <v>10836</v>
      </c>
      <c r="B820" t="s">
        <v>387</v>
      </c>
      <c r="C820" t="s">
        <v>785</v>
      </c>
      <c r="D820" t="str">
        <f t="shared" si="12"/>
        <v>Edward Kirby</v>
      </c>
      <c r="E820">
        <v>29</v>
      </c>
      <c r="F820" t="s">
        <v>27</v>
      </c>
      <c r="G820" t="s">
        <v>53</v>
      </c>
      <c r="H820" s="3">
        <v>177584</v>
      </c>
      <c r="I820" t="s">
        <v>17</v>
      </c>
    </row>
    <row r="821" spans="1:9">
      <c r="A821">
        <v>10837</v>
      </c>
      <c r="B821" t="s">
        <v>786</v>
      </c>
      <c r="C821" t="s">
        <v>188</v>
      </c>
      <c r="D821" t="str">
        <f t="shared" si="12"/>
        <v>Lindsay Roberts</v>
      </c>
      <c r="E821">
        <v>21</v>
      </c>
      <c r="F821" t="s">
        <v>26</v>
      </c>
      <c r="G821" t="s">
        <v>41</v>
      </c>
      <c r="H821" s="3">
        <v>151647</v>
      </c>
      <c r="I821" t="s">
        <v>17</v>
      </c>
    </row>
    <row r="822" spans="1:9">
      <c r="A822">
        <v>10838</v>
      </c>
      <c r="B822" t="s">
        <v>149</v>
      </c>
      <c r="C822" t="s">
        <v>526</v>
      </c>
      <c r="D822" t="str">
        <f t="shared" si="12"/>
        <v>Gabriel Harrison</v>
      </c>
      <c r="E822">
        <v>32</v>
      </c>
      <c r="F822" t="s">
        <v>15</v>
      </c>
      <c r="G822" t="s">
        <v>53</v>
      </c>
      <c r="H822" s="3">
        <v>103601</v>
      </c>
      <c r="I822" t="s">
        <v>21</v>
      </c>
    </row>
    <row r="823" spans="1:9">
      <c r="A823">
        <v>10839</v>
      </c>
      <c r="B823" t="s">
        <v>668</v>
      </c>
      <c r="C823" t="s">
        <v>787</v>
      </c>
      <c r="D823" t="str">
        <f t="shared" si="12"/>
        <v>Robert Spence</v>
      </c>
      <c r="E823">
        <v>23</v>
      </c>
      <c r="F823" t="s">
        <v>15</v>
      </c>
      <c r="G823" t="s">
        <v>39</v>
      </c>
      <c r="H823" s="3">
        <v>116294</v>
      </c>
      <c r="I823" t="s">
        <v>21</v>
      </c>
    </row>
    <row r="824" spans="1:9">
      <c r="A824">
        <v>10840</v>
      </c>
      <c r="B824" t="s">
        <v>788</v>
      </c>
      <c r="C824" t="s">
        <v>97</v>
      </c>
      <c r="D824" t="str">
        <f t="shared" si="12"/>
        <v>Kara Jackson</v>
      </c>
      <c r="E824">
        <v>19</v>
      </c>
      <c r="F824" t="s">
        <v>26</v>
      </c>
      <c r="G824" t="s">
        <v>49</v>
      </c>
      <c r="H824" s="3">
        <v>191020</v>
      </c>
      <c r="I824" t="s">
        <v>17</v>
      </c>
    </row>
    <row r="825" spans="1:9">
      <c r="A825">
        <v>10841</v>
      </c>
      <c r="B825" t="s">
        <v>448</v>
      </c>
      <c r="C825" t="s">
        <v>789</v>
      </c>
      <c r="D825" t="str">
        <f t="shared" si="12"/>
        <v>Mark Parrish</v>
      </c>
      <c r="E825">
        <v>27</v>
      </c>
      <c r="F825" t="s">
        <v>15</v>
      </c>
      <c r="G825" t="s">
        <v>22</v>
      </c>
      <c r="H825" s="3">
        <v>90359</v>
      </c>
      <c r="I825" t="s">
        <v>21</v>
      </c>
    </row>
    <row r="826" spans="1:9">
      <c r="A826">
        <v>10842</v>
      </c>
      <c r="B826" t="s">
        <v>705</v>
      </c>
      <c r="C826" t="s">
        <v>192</v>
      </c>
      <c r="D826" t="str">
        <f t="shared" si="12"/>
        <v>Brittany Rogers</v>
      </c>
      <c r="E826">
        <v>23</v>
      </c>
      <c r="F826" t="s">
        <v>26</v>
      </c>
      <c r="G826" t="s">
        <v>30</v>
      </c>
      <c r="H826" s="3">
        <v>123601</v>
      </c>
      <c r="I826" t="s">
        <v>17</v>
      </c>
    </row>
    <row r="827" spans="1:9">
      <c r="A827">
        <v>10843</v>
      </c>
      <c r="B827" t="s">
        <v>169</v>
      </c>
      <c r="C827" t="s">
        <v>91</v>
      </c>
      <c r="D827" t="str">
        <f t="shared" si="12"/>
        <v>David Thomas</v>
      </c>
      <c r="E827">
        <v>28</v>
      </c>
      <c r="F827" t="s">
        <v>27</v>
      </c>
      <c r="G827" t="s">
        <v>53</v>
      </c>
      <c r="H827" s="3">
        <v>20263</v>
      </c>
      <c r="I827" t="s">
        <v>21</v>
      </c>
    </row>
    <row r="828" spans="1:9">
      <c r="A828">
        <v>10844</v>
      </c>
      <c r="B828" t="s">
        <v>338</v>
      </c>
      <c r="C828" t="s">
        <v>350</v>
      </c>
      <c r="D828" t="str">
        <f t="shared" si="12"/>
        <v>John Rodriguez</v>
      </c>
      <c r="E828">
        <v>18</v>
      </c>
      <c r="F828" t="s">
        <v>27</v>
      </c>
      <c r="G828" t="s">
        <v>53</v>
      </c>
      <c r="H828" s="3">
        <v>133711</v>
      </c>
      <c r="I828" t="s">
        <v>17</v>
      </c>
    </row>
    <row r="829" spans="1:9">
      <c r="A829">
        <v>10845</v>
      </c>
      <c r="B829" t="s">
        <v>781</v>
      </c>
      <c r="C829" t="s">
        <v>295</v>
      </c>
      <c r="D829" t="str">
        <f t="shared" si="12"/>
        <v>Courtney Perry</v>
      </c>
      <c r="E829">
        <v>27</v>
      </c>
      <c r="F829" t="s">
        <v>27</v>
      </c>
      <c r="G829" t="s">
        <v>53</v>
      </c>
      <c r="H829" s="3">
        <v>38073</v>
      </c>
      <c r="I829" t="s">
        <v>17</v>
      </c>
    </row>
    <row r="830" spans="1:9">
      <c r="A830">
        <v>10846</v>
      </c>
      <c r="B830" t="s">
        <v>781</v>
      </c>
      <c r="C830" t="s">
        <v>273</v>
      </c>
      <c r="D830" t="str">
        <f t="shared" si="12"/>
        <v>Courtney Gray</v>
      </c>
      <c r="E830">
        <v>21</v>
      </c>
      <c r="F830" t="s">
        <v>27</v>
      </c>
      <c r="G830" t="s">
        <v>27</v>
      </c>
      <c r="H830" s="3">
        <v>180624</v>
      </c>
      <c r="I830" t="s">
        <v>21</v>
      </c>
    </row>
    <row r="831" spans="1:9">
      <c r="A831">
        <v>10847</v>
      </c>
      <c r="B831" t="s">
        <v>515</v>
      </c>
      <c r="C831" t="s">
        <v>71</v>
      </c>
      <c r="D831" t="str">
        <f t="shared" si="12"/>
        <v>Zachary Davis</v>
      </c>
      <c r="E831">
        <v>23</v>
      </c>
      <c r="F831" t="s">
        <v>15</v>
      </c>
      <c r="G831" t="s">
        <v>54</v>
      </c>
      <c r="H831" s="3">
        <v>66867</v>
      </c>
      <c r="I831" t="s">
        <v>21</v>
      </c>
    </row>
    <row r="832" spans="1:9">
      <c r="A832">
        <v>10848</v>
      </c>
      <c r="B832" t="s">
        <v>603</v>
      </c>
      <c r="C832" t="s">
        <v>790</v>
      </c>
      <c r="D832" t="str">
        <f t="shared" si="12"/>
        <v>Julie Middleton</v>
      </c>
      <c r="E832">
        <v>26</v>
      </c>
      <c r="F832" t="s">
        <v>27</v>
      </c>
      <c r="G832" t="s">
        <v>27</v>
      </c>
      <c r="H832" s="3">
        <v>42545</v>
      </c>
      <c r="I832" t="s">
        <v>21</v>
      </c>
    </row>
    <row r="833" spans="1:9">
      <c r="A833">
        <v>10849</v>
      </c>
      <c r="B833" t="s">
        <v>456</v>
      </c>
      <c r="C833" t="s">
        <v>87</v>
      </c>
      <c r="D833" t="str">
        <f t="shared" si="12"/>
        <v>Marcus Wilson</v>
      </c>
      <c r="E833">
        <v>27</v>
      </c>
      <c r="F833" t="s">
        <v>15</v>
      </c>
      <c r="G833" t="s">
        <v>30</v>
      </c>
      <c r="H833" s="3">
        <v>150369</v>
      </c>
      <c r="I833" t="s">
        <v>21</v>
      </c>
    </row>
    <row r="834" spans="1:9">
      <c r="A834">
        <v>10850</v>
      </c>
      <c r="B834" t="s">
        <v>415</v>
      </c>
      <c r="C834" t="s">
        <v>791</v>
      </c>
      <c r="D834" t="str">
        <f t="shared" si="12"/>
        <v>Darren Yang</v>
      </c>
      <c r="E834">
        <v>30</v>
      </c>
      <c r="F834" t="s">
        <v>27</v>
      </c>
      <c r="G834" t="s">
        <v>41</v>
      </c>
      <c r="H834" s="3">
        <v>198198</v>
      </c>
      <c r="I834" t="s">
        <v>21</v>
      </c>
    </row>
    <row r="835" spans="1:9">
      <c r="A835">
        <v>10851</v>
      </c>
      <c r="B835" t="s">
        <v>436</v>
      </c>
      <c r="C835" t="s">
        <v>87</v>
      </c>
      <c r="D835" t="str">
        <f t="shared" ref="D835:D898" si="13">CONCATENATE(B835, " ", C835)</f>
        <v>Lauren Wilson</v>
      </c>
      <c r="E835">
        <v>21</v>
      </c>
      <c r="F835" t="s">
        <v>26</v>
      </c>
      <c r="G835" t="s">
        <v>39</v>
      </c>
      <c r="H835" s="3">
        <v>98688</v>
      </c>
      <c r="I835" t="s">
        <v>21</v>
      </c>
    </row>
    <row r="836" spans="1:9">
      <c r="A836">
        <v>10852</v>
      </c>
      <c r="B836" t="s">
        <v>466</v>
      </c>
      <c r="C836" t="s">
        <v>64</v>
      </c>
      <c r="D836" t="str">
        <f t="shared" si="13"/>
        <v>Michael Johnson</v>
      </c>
      <c r="E836">
        <v>34</v>
      </c>
      <c r="F836" t="s">
        <v>15</v>
      </c>
      <c r="G836" t="s">
        <v>16</v>
      </c>
      <c r="H836" s="3">
        <v>104534</v>
      </c>
      <c r="I836" t="s">
        <v>21</v>
      </c>
    </row>
    <row r="837" spans="1:9">
      <c r="A837">
        <v>10853</v>
      </c>
      <c r="B837" t="s">
        <v>792</v>
      </c>
      <c r="C837" t="s">
        <v>69</v>
      </c>
      <c r="D837" t="str">
        <f t="shared" si="13"/>
        <v>Marc Miller</v>
      </c>
      <c r="E837">
        <v>34</v>
      </c>
      <c r="F837" t="s">
        <v>27</v>
      </c>
      <c r="G837" t="s">
        <v>54</v>
      </c>
      <c r="H837" s="3">
        <v>173056</v>
      </c>
      <c r="I837" t="s">
        <v>17</v>
      </c>
    </row>
    <row r="838" spans="1:9">
      <c r="A838">
        <v>10854</v>
      </c>
      <c r="B838" t="s">
        <v>736</v>
      </c>
      <c r="C838" t="s">
        <v>793</v>
      </c>
      <c r="D838" t="str">
        <f t="shared" si="13"/>
        <v>Rhonda Briggs</v>
      </c>
      <c r="E838">
        <v>18</v>
      </c>
      <c r="F838" t="s">
        <v>26</v>
      </c>
      <c r="G838" t="s">
        <v>30</v>
      </c>
      <c r="H838" s="3">
        <v>38883</v>
      </c>
      <c r="I838" t="s">
        <v>17</v>
      </c>
    </row>
    <row r="839" spans="1:9">
      <c r="A839">
        <v>10855</v>
      </c>
      <c r="B839" t="s">
        <v>528</v>
      </c>
      <c r="C839" t="s">
        <v>794</v>
      </c>
      <c r="D839" t="str">
        <f t="shared" si="13"/>
        <v>Rebecca Sosa</v>
      </c>
      <c r="E839">
        <v>23</v>
      </c>
      <c r="F839" t="s">
        <v>26</v>
      </c>
      <c r="G839" t="s">
        <v>54</v>
      </c>
      <c r="H839" s="3">
        <v>44400</v>
      </c>
      <c r="I839" t="s">
        <v>17</v>
      </c>
    </row>
    <row r="840" spans="1:9">
      <c r="A840">
        <v>10856</v>
      </c>
      <c r="B840" t="s">
        <v>313</v>
      </c>
      <c r="C840" t="s">
        <v>376</v>
      </c>
      <c r="D840" t="str">
        <f t="shared" si="13"/>
        <v>Justin Black</v>
      </c>
      <c r="E840">
        <v>18</v>
      </c>
      <c r="F840" t="s">
        <v>15</v>
      </c>
      <c r="G840" t="s">
        <v>16</v>
      </c>
      <c r="H840" s="3">
        <v>82245</v>
      </c>
      <c r="I840" t="s">
        <v>21</v>
      </c>
    </row>
    <row r="841" spans="1:9">
      <c r="A841">
        <v>10857</v>
      </c>
      <c r="B841" t="s">
        <v>466</v>
      </c>
      <c r="C841" t="s">
        <v>765</v>
      </c>
      <c r="D841" t="str">
        <f t="shared" si="13"/>
        <v>Michael Douglas</v>
      </c>
      <c r="E841">
        <v>33</v>
      </c>
      <c r="F841" t="s">
        <v>15</v>
      </c>
      <c r="G841" t="s">
        <v>16</v>
      </c>
      <c r="H841" s="3">
        <v>38634</v>
      </c>
      <c r="I841" t="s">
        <v>17</v>
      </c>
    </row>
    <row r="842" spans="1:9">
      <c r="A842">
        <v>10858</v>
      </c>
      <c r="B842" t="s">
        <v>151</v>
      </c>
      <c r="C842" t="s">
        <v>795</v>
      </c>
      <c r="D842" t="str">
        <f t="shared" si="13"/>
        <v>Andrew Mann</v>
      </c>
      <c r="E842">
        <v>33</v>
      </c>
      <c r="F842" t="s">
        <v>27</v>
      </c>
      <c r="G842" t="s">
        <v>44</v>
      </c>
      <c r="H842" s="3">
        <v>91353</v>
      </c>
      <c r="I842" t="s">
        <v>17</v>
      </c>
    </row>
    <row r="843" spans="1:9">
      <c r="A843">
        <v>10859</v>
      </c>
      <c r="B843" t="s">
        <v>886</v>
      </c>
      <c r="C843" t="s">
        <v>796</v>
      </c>
      <c r="D843" t="str">
        <f t="shared" si="13"/>
        <v>Sheilla Andrews</v>
      </c>
      <c r="E843">
        <v>29</v>
      </c>
      <c r="F843" t="s">
        <v>26</v>
      </c>
      <c r="G843" t="s">
        <v>54</v>
      </c>
      <c r="H843" s="3">
        <v>161769</v>
      </c>
      <c r="I843" t="s">
        <v>21</v>
      </c>
    </row>
    <row r="844" spans="1:9">
      <c r="A844">
        <v>10860</v>
      </c>
      <c r="B844" t="s">
        <v>72</v>
      </c>
      <c r="C844" t="s">
        <v>797</v>
      </c>
      <c r="D844" t="str">
        <f t="shared" si="13"/>
        <v>Christopher Porter</v>
      </c>
      <c r="E844">
        <v>33</v>
      </c>
      <c r="F844" t="s">
        <v>15</v>
      </c>
      <c r="G844" t="s">
        <v>36</v>
      </c>
      <c r="H844" s="3">
        <v>144688</v>
      </c>
      <c r="I844" t="s">
        <v>21</v>
      </c>
    </row>
    <row r="845" spans="1:9">
      <c r="A845">
        <v>10861</v>
      </c>
      <c r="B845" t="s">
        <v>798</v>
      </c>
      <c r="C845" t="s">
        <v>568</v>
      </c>
      <c r="D845" t="str">
        <f t="shared" si="13"/>
        <v>Troy Sullivan</v>
      </c>
      <c r="E845">
        <v>29</v>
      </c>
      <c r="F845" t="s">
        <v>15</v>
      </c>
      <c r="G845" t="s">
        <v>30</v>
      </c>
      <c r="H845" s="3">
        <v>154877</v>
      </c>
      <c r="I845" t="s">
        <v>17</v>
      </c>
    </row>
    <row r="846" spans="1:9">
      <c r="A846">
        <v>10862</v>
      </c>
      <c r="B846" t="s">
        <v>399</v>
      </c>
      <c r="C846" t="s">
        <v>233</v>
      </c>
      <c r="D846" t="str">
        <f t="shared" si="13"/>
        <v>Christina Murphy</v>
      </c>
      <c r="E846">
        <v>18</v>
      </c>
      <c r="F846" t="s">
        <v>27</v>
      </c>
      <c r="G846" t="s">
        <v>53</v>
      </c>
      <c r="H846" s="3">
        <v>89524</v>
      </c>
      <c r="I846" t="s">
        <v>21</v>
      </c>
    </row>
    <row r="847" spans="1:9">
      <c r="A847">
        <v>10863</v>
      </c>
      <c r="B847" t="s">
        <v>668</v>
      </c>
      <c r="C847" t="s">
        <v>799</v>
      </c>
      <c r="D847" t="str">
        <f t="shared" si="13"/>
        <v>Robert Sanford</v>
      </c>
      <c r="E847">
        <v>19</v>
      </c>
      <c r="F847" t="s">
        <v>15</v>
      </c>
      <c r="G847" t="s">
        <v>56</v>
      </c>
      <c r="H847" s="3">
        <v>50684</v>
      </c>
      <c r="I847" t="s">
        <v>21</v>
      </c>
    </row>
    <row r="848" spans="1:9">
      <c r="A848">
        <v>10864</v>
      </c>
      <c r="B848" t="s">
        <v>515</v>
      </c>
      <c r="C848" t="s">
        <v>800</v>
      </c>
      <c r="D848" t="str">
        <f t="shared" si="13"/>
        <v>Zachary Armstrong</v>
      </c>
      <c r="E848">
        <v>25</v>
      </c>
      <c r="F848" t="s">
        <v>15</v>
      </c>
      <c r="G848" t="s">
        <v>44</v>
      </c>
      <c r="H848" s="3">
        <v>116119</v>
      </c>
      <c r="I848" t="s">
        <v>17</v>
      </c>
    </row>
    <row r="849" spans="1:9">
      <c r="A849">
        <v>10865</v>
      </c>
      <c r="B849" t="s">
        <v>477</v>
      </c>
      <c r="C849" t="s">
        <v>413</v>
      </c>
      <c r="D849" t="str">
        <f t="shared" si="13"/>
        <v>Lisa Fuller</v>
      </c>
      <c r="E849">
        <v>25</v>
      </c>
      <c r="F849" t="s">
        <v>27</v>
      </c>
      <c r="G849" t="s">
        <v>56</v>
      </c>
      <c r="H849" s="3">
        <v>88849</v>
      </c>
      <c r="I849" t="s">
        <v>21</v>
      </c>
    </row>
    <row r="850" spans="1:9">
      <c r="A850">
        <v>10866</v>
      </c>
      <c r="B850" t="s">
        <v>567</v>
      </c>
      <c r="C850" t="s">
        <v>220</v>
      </c>
      <c r="D850" t="str">
        <f t="shared" si="13"/>
        <v>Michelle Jones</v>
      </c>
      <c r="E850">
        <v>29</v>
      </c>
      <c r="F850" t="s">
        <v>26</v>
      </c>
      <c r="G850" t="s">
        <v>27</v>
      </c>
      <c r="H850" s="3">
        <v>92776</v>
      </c>
      <c r="I850" t="s">
        <v>21</v>
      </c>
    </row>
    <row r="851" spans="1:9">
      <c r="A851">
        <v>10867</v>
      </c>
      <c r="B851" t="s">
        <v>801</v>
      </c>
      <c r="C851" t="s">
        <v>802</v>
      </c>
      <c r="D851" t="str">
        <f t="shared" si="13"/>
        <v>Alexandra Bonilla</v>
      </c>
      <c r="E851">
        <v>21</v>
      </c>
      <c r="F851" t="s">
        <v>26</v>
      </c>
      <c r="G851" t="s">
        <v>49</v>
      </c>
      <c r="H851" s="3">
        <v>63566</v>
      </c>
      <c r="I851" t="s">
        <v>17</v>
      </c>
    </row>
    <row r="852" spans="1:9">
      <c r="A852">
        <v>10868</v>
      </c>
      <c r="B852" t="s">
        <v>582</v>
      </c>
      <c r="C852" t="s">
        <v>803</v>
      </c>
      <c r="D852" t="str">
        <f t="shared" si="13"/>
        <v>Dustin Cowan</v>
      </c>
      <c r="E852">
        <v>19</v>
      </c>
      <c r="F852" t="s">
        <v>15</v>
      </c>
      <c r="G852" t="s">
        <v>41</v>
      </c>
      <c r="H852" s="3">
        <v>108110</v>
      </c>
      <c r="I852" t="s">
        <v>17</v>
      </c>
    </row>
    <row r="853" spans="1:9">
      <c r="A853">
        <v>10869</v>
      </c>
      <c r="B853" t="s">
        <v>355</v>
      </c>
      <c r="C853" t="s">
        <v>572</v>
      </c>
      <c r="D853" t="str">
        <f t="shared" si="13"/>
        <v>Stephanie Bates</v>
      </c>
      <c r="E853">
        <v>25</v>
      </c>
      <c r="F853" t="s">
        <v>26</v>
      </c>
      <c r="G853" t="s">
        <v>41</v>
      </c>
      <c r="H853" s="3">
        <v>124678</v>
      </c>
      <c r="I853" t="s">
        <v>17</v>
      </c>
    </row>
    <row r="854" spans="1:9">
      <c r="A854">
        <v>10870</v>
      </c>
      <c r="B854" t="s">
        <v>804</v>
      </c>
      <c r="C854" t="s">
        <v>805</v>
      </c>
      <c r="D854" t="str">
        <f t="shared" si="13"/>
        <v>Jeremy Summers</v>
      </c>
      <c r="E854">
        <v>25</v>
      </c>
      <c r="F854" t="s">
        <v>15</v>
      </c>
      <c r="G854" t="s">
        <v>41</v>
      </c>
      <c r="H854" s="3">
        <v>119592</v>
      </c>
      <c r="I854" t="s">
        <v>21</v>
      </c>
    </row>
    <row r="855" spans="1:9">
      <c r="A855">
        <v>10871</v>
      </c>
      <c r="B855" t="s">
        <v>491</v>
      </c>
      <c r="C855" t="s">
        <v>467</v>
      </c>
      <c r="D855" t="str">
        <f t="shared" si="13"/>
        <v>Melissa Edwards</v>
      </c>
      <c r="E855">
        <v>26</v>
      </c>
      <c r="F855" t="s">
        <v>27</v>
      </c>
      <c r="G855" t="s">
        <v>36</v>
      </c>
      <c r="H855" s="3">
        <v>56868</v>
      </c>
      <c r="I855" t="s">
        <v>21</v>
      </c>
    </row>
    <row r="856" spans="1:9">
      <c r="A856">
        <v>10872</v>
      </c>
      <c r="B856" t="s">
        <v>806</v>
      </c>
      <c r="C856" t="s">
        <v>65</v>
      </c>
      <c r="D856" t="str">
        <f t="shared" si="13"/>
        <v>Stacy Williams</v>
      </c>
      <c r="E856">
        <v>33</v>
      </c>
      <c r="F856" t="s">
        <v>26</v>
      </c>
      <c r="G856" t="s">
        <v>56</v>
      </c>
      <c r="H856" s="3">
        <v>180911</v>
      </c>
      <c r="I856" t="s">
        <v>21</v>
      </c>
    </row>
    <row r="857" spans="1:9">
      <c r="A857">
        <v>10873</v>
      </c>
      <c r="B857" t="s">
        <v>517</v>
      </c>
      <c r="C857" t="s">
        <v>116</v>
      </c>
      <c r="D857" t="str">
        <f t="shared" si="13"/>
        <v>Derrick Young</v>
      </c>
      <c r="E857">
        <v>25</v>
      </c>
      <c r="F857" t="s">
        <v>27</v>
      </c>
      <c r="G857" t="s">
        <v>27</v>
      </c>
      <c r="H857" s="3">
        <v>186828</v>
      </c>
      <c r="I857" t="s">
        <v>21</v>
      </c>
    </row>
    <row r="858" spans="1:9">
      <c r="A858">
        <v>10874</v>
      </c>
      <c r="B858" t="s">
        <v>807</v>
      </c>
      <c r="C858" t="s">
        <v>808</v>
      </c>
      <c r="D858" t="str">
        <f t="shared" si="13"/>
        <v>Becky Washington</v>
      </c>
      <c r="E858">
        <v>27</v>
      </c>
      <c r="F858" t="s">
        <v>26</v>
      </c>
      <c r="G858" t="s">
        <v>56</v>
      </c>
      <c r="H858" s="3">
        <v>131</v>
      </c>
      <c r="I858" t="s">
        <v>17</v>
      </c>
    </row>
    <row r="859" spans="1:9">
      <c r="A859">
        <v>10875</v>
      </c>
      <c r="B859" t="s">
        <v>91</v>
      </c>
      <c r="C859" t="s">
        <v>108</v>
      </c>
      <c r="D859" t="str">
        <f t="shared" si="13"/>
        <v>Thomas Robinson</v>
      </c>
      <c r="E859">
        <v>26</v>
      </c>
      <c r="F859" t="s">
        <v>27</v>
      </c>
      <c r="G859" t="s">
        <v>53</v>
      </c>
      <c r="H859" s="3">
        <v>17996</v>
      </c>
      <c r="I859" t="s">
        <v>17</v>
      </c>
    </row>
    <row r="860" spans="1:9">
      <c r="A860">
        <v>10876</v>
      </c>
      <c r="B860" t="s">
        <v>567</v>
      </c>
      <c r="C860" t="s">
        <v>432</v>
      </c>
      <c r="D860" t="str">
        <f t="shared" si="13"/>
        <v>Michelle Strickland</v>
      </c>
      <c r="E860">
        <v>27</v>
      </c>
      <c r="F860" t="s">
        <v>26</v>
      </c>
      <c r="G860" t="s">
        <v>54</v>
      </c>
      <c r="H860" s="3">
        <v>163196</v>
      </c>
      <c r="I860" t="s">
        <v>21</v>
      </c>
    </row>
    <row r="861" spans="1:9">
      <c r="A861">
        <v>10877</v>
      </c>
      <c r="B861" t="s">
        <v>144</v>
      </c>
      <c r="C861" t="s">
        <v>809</v>
      </c>
      <c r="D861" t="str">
        <f t="shared" si="13"/>
        <v>Hannah Stanley</v>
      </c>
      <c r="E861">
        <v>21</v>
      </c>
      <c r="F861" t="s">
        <v>26</v>
      </c>
      <c r="G861" t="s">
        <v>49</v>
      </c>
      <c r="H861" s="3">
        <v>87859</v>
      </c>
      <c r="I861" t="s">
        <v>17</v>
      </c>
    </row>
    <row r="862" spans="1:9">
      <c r="A862">
        <v>10878</v>
      </c>
      <c r="B862" t="s">
        <v>810</v>
      </c>
      <c r="C862" t="s">
        <v>811</v>
      </c>
      <c r="D862" t="str">
        <f t="shared" si="13"/>
        <v>Calvin Heath</v>
      </c>
      <c r="E862">
        <v>23</v>
      </c>
      <c r="F862" t="s">
        <v>15</v>
      </c>
      <c r="G862" t="s">
        <v>44</v>
      </c>
      <c r="H862" s="3">
        <v>156701</v>
      </c>
      <c r="I862" t="s">
        <v>21</v>
      </c>
    </row>
    <row r="863" spans="1:9">
      <c r="A863">
        <v>10879</v>
      </c>
      <c r="B863" t="s">
        <v>294</v>
      </c>
      <c r="C863" t="s">
        <v>498</v>
      </c>
      <c r="D863" t="str">
        <f t="shared" si="13"/>
        <v>Nathan Knox</v>
      </c>
      <c r="E863">
        <v>29</v>
      </c>
      <c r="F863" t="s">
        <v>15</v>
      </c>
      <c r="G863" t="s">
        <v>41</v>
      </c>
      <c r="H863" s="3">
        <v>198876</v>
      </c>
      <c r="I863" t="s">
        <v>21</v>
      </c>
    </row>
    <row r="864" spans="1:9">
      <c r="A864">
        <v>10880</v>
      </c>
      <c r="B864" t="s">
        <v>812</v>
      </c>
      <c r="C864" t="s">
        <v>813</v>
      </c>
      <c r="D864" t="str">
        <f t="shared" si="13"/>
        <v>Oscar Jordan</v>
      </c>
      <c r="E864">
        <v>20</v>
      </c>
      <c r="F864" t="s">
        <v>27</v>
      </c>
      <c r="G864" t="s">
        <v>54</v>
      </c>
      <c r="H864" s="3">
        <v>149969</v>
      </c>
      <c r="I864" t="s">
        <v>17</v>
      </c>
    </row>
    <row r="865" spans="1:9">
      <c r="A865">
        <v>10881</v>
      </c>
      <c r="B865" t="s">
        <v>475</v>
      </c>
      <c r="C865" t="s">
        <v>667</v>
      </c>
      <c r="D865" t="str">
        <f t="shared" si="13"/>
        <v>Larry Warren</v>
      </c>
      <c r="E865">
        <v>25</v>
      </c>
      <c r="F865" t="s">
        <v>27</v>
      </c>
      <c r="G865" t="s">
        <v>41</v>
      </c>
      <c r="H865" s="3">
        <v>119438</v>
      </c>
      <c r="I865" t="s">
        <v>17</v>
      </c>
    </row>
    <row r="866" spans="1:9">
      <c r="A866">
        <v>10882</v>
      </c>
      <c r="B866" t="s">
        <v>615</v>
      </c>
      <c r="C866" t="s">
        <v>790</v>
      </c>
      <c r="D866" t="str">
        <f t="shared" si="13"/>
        <v>Jeffrey Middleton</v>
      </c>
      <c r="E866">
        <v>34</v>
      </c>
      <c r="F866" t="s">
        <v>15</v>
      </c>
      <c r="G866" t="s">
        <v>53</v>
      </c>
      <c r="H866" s="3">
        <v>41424</v>
      </c>
      <c r="I866" t="s">
        <v>17</v>
      </c>
    </row>
    <row r="867" spans="1:9">
      <c r="A867">
        <v>10883</v>
      </c>
      <c r="B867" t="s">
        <v>414</v>
      </c>
      <c r="C867" t="s">
        <v>416</v>
      </c>
      <c r="D867" t="str">
        <f t="shared" si="13"/>
        <v>Joel Lara</v>
      </c>
      <c r="E867">
        <v>28</v>
      </c>
      <c r="F867" t="s">
        <v>15</v>
      </c>
      <c r="G867" t="s">
        <v>27</v>
      </c>
      <c r="H867" s="3">
        <v>93483</v>
      </c>
      <c r="I867" t="s">
        <v>17</v>
      </c>
    </row>
    <row r="868" spans="1:9">
      <c r="A868">
        <v>10884</v>
      </c>
      <c r="B868" t="s">
        <v>523</v>
      </c>
      <c r="C868" t="s">
        <v>99</v>
      </c>
      <c r="D868" t="str">
        <f t="shared" si="13"/>
        <v>Rachel Thompson</v>
      </c>
      <c r="E868">
        <v>23</v>
      </c>
      <c r="F868" t="s">
        <v>27</v>
      </c>
      <c r="G868" t="s">
        <v>53</v>
      </c>
      <c r="H868" s="3">
        <v>46796</v>
      </c>
      <c r="I868" t="s">
        <v>21</v>
      </c>
    </row>
    <row r="869" spans="1:9">
      <c r="A869">
        <v>10885</v>
      </c>
      <c r="B869" t="s">
        <v>577</v>
      </c>
      <c r="C869" t="s">
        <v>62</v>
      </c>
      <c r="D869" t="str">
        <f t="shared" si="13"/>
        <v>Timothy Smith</v>
      </c>
      <c r="E869">
        <v>32</v>
      </c>
      <c r="F869" t="s">
        <v>27</v>
      </c>
      <c r="G869" t="s">
        <v>27</v>
      </c>
      <c r="H869" s="3">
        <v>5550</v>
      </c>
      <c r="I869" t="s">
        <v>21</v>
      </c>
    </row>
    <row r="870" spans="1:9">
      <c r="A870">
        <v>10886</v>
      </c>
      <c r="B870" t="s">
        <v>655</v>
      </c>
      <c r="C870" t="s">
        <v>75</v>
      </c>
      <c r="D870" t="str">
        <f t="shared" si="13"/>
        <v>Melanie Martinez</v>
      </c>
      <c r="E870">
        <v>27</v>
      </c>
      <c r="F870" t="s">
        <v>27</v>
      </c>
      <c r="G870" t="s">
        <v>16</v>
      </c>
      <c r="H870" s="3">
        <v>10382</v>
      </c>
      <c r="I870" t="s">
        <v>17</v>
      </c>
    </row>
    <row r="871" spans="1:9">
      <c r="A871">
        <v>10887</v>
      </c>
      <c r="B871" t="s">
        <v>311</v>
      </c>
      <c r="C871" t="s">
        <v>270</v>
      </c>
      <c r="D871" t="str">
        <f t="shared" si="13"/>
        <v>Eric Howard</v>
      </c>
      <c r="E871">
        <v>20</v>
      </c>
      <c r="F871" t="s">
        <v>15</v>
      </c>
      <c r="G871" t="s">
        <v>53</v>
      </c>
      <c r="H871" s="3">
        <v>111924</v>
      </c>
      <c r="I871" t="s">
        <v>21</v>
      </c>
    </row>
    <row r="872" spans="1:9">
      <c r="A872">
        <v>10888</v>
      </c>
      <c r="B872" t="s">
        <v>63</v>
      </c>
      <c r="C872" t="s">
        <v>814</v>
      </c>
      <c r="D872" t="str">
        <f t="shared" si="13"/>
        <v>Emily Patterson</v>
      </c>
      <c r="E872">
        <v>21</v>
      </c>
      <c r="F872" t="s">
        <v>26</v>
      </c>
      <c r="G872" t="s">
        <v>16</v>
      </c>
      <c r="H872" s="3">
        <v>133206</v>
      </c>
      <c r="I872" t="s">
        <v>21</v>
      </c>
    </row>
    <row r="873" spans="1:9">
      <c r="A873">
        <v>10889</v>
      </c>
      <c r="B873" t="s">
        <v>285</v>
      </c>
      <c r="C873" t="s">
        <v>89</v>
      </c>
      <c r="D873" t="str">
        <f t="shared" si="13"/>
        <v>Bryan Anderson</v>
      </c>
      <c r="E873">
        <v>32</v>
      </c>
      <c r="F873" t="s">
        <v>15</v>
      </c>
      <c r="G873" t="s">
        <v>39</v>
      </c>
      <c r="H873" s="3">
        <v>65907</v>
      </c>
      <c r="I873" t="s">
        <v>21</v>
      </c>
    </row>
    <row r="874" spans="1:9">
      <c r="A874">
        <v>10890</v>
      </c>
      <c r="B874" t="s">
        <v>815</v>
      </c>
      <c r="C874" t="s">
        <v>97</v>
      </c>
      <c r="D874" t="str">
        <f t="shared" si="13"/>
        <v>Rick Jackson</v>
      </c>
      <c r="E874">
        <v>31</v>
      </c>
      <c r="F874" t="s">
        <v>15</v>
      </c>
      <c r="G874" t="s">
        <v>22</v>
      </c>
      <c r="H874" s="3">
        <v>50431</v>
      </c>
      <c r="I874" t="s">
        <v>21</v>
      </c>
    </row>
    <row r="875" spans="1:9">
      <c r="A875">
        <v>10891</v>
      </c>
      <c r="B875" t="s">
        <v>355</v>
      </c>
      <c r="C875" t="s">
        <v>141</v>
      </c>
      <c r="D875" t="str">
        <f t="shared" si="13"/>
        <v>Stephanie Phillips</v>
      </c>
      <c r="E875">
        <v>29</v>
      </c>
      <c r="F875" t="s">
        <v>26</v>
      </c>
      <c r="G875" t="s">
        <v>16</v>
      </c>
      <c r="H875" s="3">
        <v>156320</v>
      </c>
      <c r="I875" t="s">
        <v>21</v>
      </c>
    </row>
    <row r="876" spans="1:9">
      <c r="A876">
        <v>10892</v>
      </c>
      <c r="B876" t="s">
        <v>816</v>
      </c>
      <c r="C876" t="s">
        <v>813</v>
      </c>
      <c r="D876" t="str">
        <f t="shared" si="13"/>
        <v>Ronnie Jordan</v>
      </c>
      <c r="E876">
        <v>34</v>
      </c>
      <c r="F876" t="s">
        <v>27</v>
      </c>
      <c r="G876" t="s">
        <v>30</v>
      </c>
      <c r="H876" s="3">
        <v>67102</v>
      </c>
      <c r="I876" t="s">
        <v>17</v>
      </c>
    </row>
    <row r="877" spans="1:9">
      <c r="A877">
        <v>10893</v>
      </c>
      <c r="B877" t="s">
        <v>76</v>
      </c>
      <c r="C877" t="s">
        <v>270</v>
      </c>
      <c r="D877" t="str">
        <f t="shared" si="13"/>
        <v>James Howard</v>
      </c>
      <c r="E877">
        <v>22</v>
      </c>
      <c r="F877" t="s">
        <v>15</v>
      </c>
      <c r="G877" t="s">
        <v>39</v>
      </c>
      <c r="H877" s="3">
        <v>115500</v>
      </c>
      <c r="I877" t="s">
        <v>21</v>
      </c>
    </row>
    <row r="878" spans="1:9">
      <c r="A878">
        <v>10894</v>
      </c>
      <c r="B878" t="s">
        <v>601</v>
      </c>
      <c r="C878" t="s">
        <v>817</v>
      </c>
      <c r="D878" t="str">
        <f t="shared" si="13"/>
        <v>Karen Medina</v>
      </c>
      <c r="E878">
        <v>26</v>
      </c>
      <c r="F878" t="s">
        <v>26</v>
      </c>
      <c r="G878" t="s">
        <v>27</v>
      </c>
      <c r="H878" s="3">
        <v>93914</v>
      </c>
      <c r="I878" t="s">
        <v>17</v>
      </c>
    </row>
    <row r="879" spans="1:9">
      <c r="A879">
        <v>10895</v>
      </c>
      <c r="B879" t="s">
        <v>311</v>
      </c>
      <c r="C879" t="s">
        <v>818</v>
      </c>
      <c r="D879" t="str">
        <f t="shared" si="13"/>
        <v>Eric Ford</v>
      </c>
      <c r="E879">
        <v>27</v>
      </c>
      <c r="F879" t="s">
        <v>15</v>
      </c>
      <c r="G879" t="s">
        <v>22</v>
      </c>
      <c r="H879" s="3">
        <v>39089</v>
      </c>
      <c r="I879" t="s">
        <v>21</v>
      </c>
    </row>
    <row r="880" spans="1:9">
      <c r="A880">
        <v>10896</v>
      </c>
      <c r="B880" t="s">
        <v>819</v>
      </c>
      <c r="C880" t="s">
        <v>820</v>
      </c>
      <c r="D880" t="str">
        <f t="shared" si="13"/>
        <v>Ethan Thornton</v>
      </c>
      <c r="E880">
        <v>21</v>
      </c>
      <c r="F880" t="s">
        <v>15</v>
      </c>
      <c r="G880" t="s">
        <v>44</v>
      </c>
      <c r="H880" s="3">
        <v>129518</v>
      </c>
      <c r="I880" t="s">
        <v>21</v>
      </c>
    </row>
    <row r="881" spans="1:9">
      <c r="A881">
        <v>10897</v>
      </c>
      <c r="B881" t="s">
        <v>379</v>
      </c>
      <c r="C881" t="s">
        <v>139</v>
      </c>
      <c r="D881" t="str">
        <f t="shared" si="13"/>
        <v>Adam Turner</v>
      </c>
      <c r="E881">
        <v>29</v>
      </c>
      <c r="F881" t="s">
        <v>15</v>
      </c>
      <c r="G881" t="s">
        <v>39</v>
      </c>
      <c r="H881" s="3">
        <v>88547</v>
      </c>
      <c r="I881" t="s">
        <v>17</v>
      </c>
    </row>
    <row r="882" spans="1:9">
      <c r="A882">
        <v>10898</v>
      </c>
      <c r="B882" t="s">
        <v>521</v>
      </c>
      <c r="C882" t="s">
        <v>65</v>
      </c>
      <c r="D882" t="str">
        <f t="shared" si="13"/>
        <v>Patricia Williams</v>
      </c>
      <c r="E882">
        <v>23</v>
      </c>
      <c r="F882" t="s">
        <v>26</v>
      </c>
      <c r="G882" t="s">
        <v>36</v>
      </c>
      <c r="H882" s="3">
        <v>111753</v>
      </c>
      <c r="I882" t="s">
        <v>21</v>
      </c>
    </row>
    <row r="883" spans="1:9">
      <c r="A883">
        <v>10900</v>
      </c>
      <c r="B883" t="s">
        <v>191</v>
      </c>
      <c r="C883" t="s">
        <v>619</v>
      </c>
      <c r="D883" t="str">
        <f t="shared" si="13"/>
        <v>Steven Barrett</v>
      </c>
      <c r="E883">
        <v>33</v>
      </c>
      <c r="F883" t="s">
        <v>27</v>
      </c>
      <c r="G883" t="s">
        <v>39</v>
      </c>
      <c r="H883" s="3">
        <v>77804</v>
      </c>
      <c r="I883" t="s">
        <v>17</v>
      </c>
    </row>
    <row r="884" spans="1:9">
      <c r="A884">
        <v>10901</v>
      </c>
      <c r="B884" t="s">
        <v>675</v>
      </c>
      <c r="C884" t="s">
        <v>100</v>
      </c>
      <c r="D884" t="str">
        <f t="shared" si="13"/>
        <v>Carl White</v>
      </c>
      <c r="E884">
        <v>18</v>
      </c>
      <c r="F884" t="s">
        <v>27</v>
      </c>
      <c r="G884" t="s">
        <v>27</v>
      </c>
      <c r="H884" s="3">
        <v>187268</v>
      </c>
      <c r="I884" t="s">
        <v>21</v>
      </c>
    </row>
    <row r="885" spans="1:9">
      <c r="A885">
        <v>10902</v>
      </c>
      <c r="B885" t="s">
        <v>130</v>
      </c>
      <c r="C885" t="s">
        <v>220</v>
      </c>
      <c r="D885" t="str">
        <f t="shared" si="13"/>
        <v>Anthony Jones</v>
      </c>
      <c r="E885">
        <v>30</v>
      </c>
      <c r="F885" t="s">
        <v>15</v>
      </c>
      <c r="G885" t="s">
        <v>16</v>
      </c>
      <c r="H885" s="3">
        <v>142277</v>
      </c>
      <c r="I885" t="s">
        <v>17</v>
      </c>
    </row>
    <row r="886" spans="1:9">
      <c r="A886">
        <v>10903</v>
      </c>
      <c r="B886" t="s">
        <v>460</v>
      </c>
      <c r="C886" t="s">
        <v>192</v>
      </c>
      <c r="D886" t="str">
        <f t="shared" si="13"/>
        <v>Craig Rogers</v>
      </c>
      <c r="E886">
        <v>30</v>
      </c>
      <c r="F886" t="s">
        <v>15</v>
      </c>
      <c r="G886" t="s">
        <v>30</v>
      </c>
      <c r="H886" s="3">
        <v>171116</v>
      </c>
      <c r="I886" t="s">
        <v>21</v>
      </c>
    </row>
    <row r="887" spans="1:9">
      <c r="A887">
        <v>10904</v>
      </c>
      <c r="B887" t="s">
        <v>821</v>
      </c>
      <c r="C887" t="s">
        <v>673</v>
      </c>
      <c r="D887" t="str">
        <f t="shared" si="13"/>
        <v>Cathy Schmidt</v>
      </c>
      <c r="E887">
        <v>31</v>
      </c>
      <c r="F887" t="s">
        <v>26</v>
      </c>
      <c r="G887" t="s">
        <v>16</v>
      </c>
      <c r="H887" s="3">
        <v>126277</v>
      </c>
      <c r="I887" t="s">
        <v>21</v>
      </c>
    </row>
    <row r="888" spans="1:9">
      <c r="A888">
        <v>10905</v>
      </c>
      <c r="B888" t="s">
        <v>711</v>
      </c>
      <c r="C888" t="s">
        <v>504</v>
      </c>
      <c r="D888" t="str">
        <f t="shared" si="13"/>
        <v>Roger Richardson</v>
      </c>
      <c r="E888">
        <v>24</v>
      </c>
      <c r="F888" t="s">
        <v>15</v>
      </c>
      <c r="G888" t="s">
        <v>22</v>
      </c>
      <c r="H888" s="3">
        <v>36316</v>
      </c>
      <c r="I888" t="s">
        <v>21</v>
      </c>
    </row>
    <row r="889" spans="1:9">
      <c r="A889">
        <v>10906</v>
      </c>
      <c r="B889" t="s">
        <v>190</v>
      </c>
      <c r="C889" t="s">
        <v>201</v>
      </c>
      <c r="D889" t="str">
        <f t="shared" si="13"/>
        <v>Jose Bell</v>
      </c>
      <c r="E889">
        <v>33</v>
      </c>
      <c r="F889" t="s">
        <v>15</v>
      </c>
      <c r="G889" t="s">
        <v>16</v>
      </c>
      <c r="H889" s="3">
        <v>48785</v>
      </c>
      <c r="I889" t="s">
        <v>21</v>
      </c>
    </row>
    <row r="890" spans="1:9">
      <c r="A890">
        <v>10907</v>
      </c>
      <c r="B890" t="s">
        <v>84</v>
      </c>
      <c r="C890" t="s">
        <v>822</v>
      </c>
      <c r="D890" t="str">
        <f t="shared" si="13"/>
        <v>William Pitts</v>
      </c>
      <c r="E890">
        <v>34</v>
      </c>
      <c r="F890" t="s">
        <v>27</v>
      </c>
      <c r="G890" t="s">
        <v>44</v>
      </c>
      <c r="H890" s="3">
        <v>194843</v>
      </c>
      <c r="I890" t="s">
        <v>21</v>
      </c>
    </row>
    <row r="891" spans="1:9">
      <c r="A891">
        <v>10908</v>
      </c>
      <c r="B891" t="s">
        <v>804</v>
      </c>
      <c r="C891" t="s">
        <v>663</v>
      </c>
      <c r="D891" t="str">
        <f t="shared" si="13"/>
        <v>Jeremy Pacheco</v>
      </c>
      <c r="E891">
        <v>28</v>
      </c>
      <c r="F891" t="s">
        <v>15</v>
      </c>
      <c r="G891" t="s">
        <v>53</v>
      </c>
      <c r="H891" s="3">
        <v>44782</v>
      </c>
      <c r="I891" t="s">
        <v>21</v>
      </c>
    </row>
    <row r="892" spans="1:9">
      <c r="A892">
        <v>10909</v>
      </c>
      <c r="B892" t="s">
        <v>415</v>
      </c>
      <c r="C892" t="s">
        <v>823</v>
      </c>
      <c r="D892" t="str">
        <f t="shared" si="13"/>
        <v>Darren Fields</v>
      </c>
      <c r="E892">
        <v>23</v>
      </c>
      <c r="F892" t="s">
        <v>27</v>
      </c>
      <c r="G892" t="s">
        <v>39</v>
      </c>
      <c r="H892" s="3">
        <v>78744</v>
      </c>
      <c r="I892" t="s">
        <v>17</v>
      </c>
    </row>
    <row r="893" spans="1:9">
      <c r="A893">
        <v>10910</v>
      </c>
      <c r="B893" t="s">
        <v>824</v>
      </c>
      <c r="C893" t="s">
        <v>277</v>
      </c>
      <c r="D893" t="str">
        <f t="shared" si="13"/>
        <v>Crystal Brooks</v>
      </c>
      <c r="E893">
        <v>20</v>
      </c>
      <c r="F893" t="s">
        <v>26</v>
      </c>
      <c r="G893" t="s">
        <v>30</v>
      </c>
      <c r="H893" s="3">
        <v>50649</v>
      </c>
      <c r="I893" t="s">
        <v>17</v>
      </c>
    </row>
    <row r="894" spans="1:9">
      <c r="A894">
        <v>10911</v>
      </c>
      <c r="B894" t="s">
        <v>613</v>
      </c>
      <c r="C894" t="s">
        <v>69</v>
      </c>
      <c r="D894" t="str">
        <f t="shared" si="13"/>
        <v>Sarah Miller</v>
      </c>
      <c r="E894">
        <v>21</v>
      </c>
      <c r="F894" t="s">
        <v>26</v>
      </c>
      <c r="G894" t="s">
        <v>56</v>
      </c>
      <c r="H894" s="3">
        <v>85495</v>
      </c>
      <c r="I894" t="s">
        <v>17</v>
      </c>
    </row>
    <row r="895" spans="1:9">
      <c r="A895">
        <v>10912</v>
      </c>
      <c r="B895" t="s">
        <v>528</v>
      </c>
      <c r="C895" t="s">
        <v>686</v>
      </c>
      <c r="D895" t="str">
        <f t="shared" si="13"/>
        <v>Rebecca Pena</v>
      </c>
      <c r="E895">
        <v>28</v>
      </c>
      <c r="F895" t="s">
        <v>26</v>
      </c>
      <c r="G895" t="s">
        <v>54</v>
      </c>
      <c r="H895" s="3">
        <v>196411</v>
      </c>
      <c r="I895" t="s">
        <v>21</v>
      </c>
    </row>
    <row r="896" spans="1:9">
      <c r="A896">
        <v>10913</v>
      </c>
      <c r="B896" t="s">
        <v>84</v>
      </c>
      <c r="C896" t="s">
        <v>62</v>
      </c>
      <c r="D896" t="str">
        <f t="shared" si="13"/>
        <v>William Smith</v>
      </c>
      <c r="E896">
        <v>21</v>
      </c>
      <c r="F896" t="s">
        <v>15</v>
      </c>
      <c r="G896" t="s">
        <v>16</v>
      </c>
      <c r="H896" s="3">
        <v>87851</v>
      </c>
      <c r="I896" t="s">
        <v>21</v>
      </c>
    </row>
    <row r="897" spans="1:9">
      <c r="A897">
        <v>10914</v>
      </c>
      <c r="B897" t="s">
        <v>433</v>
      </c>
      <c r="C897" t="s">
        <v>467</v>
      </c>
      <c r="D897" t="str">
        <f t="shared" si="13"/>
        <v>Jennifer Edwards</v>
      </c>
      <c r="E897">
        <v>34</v>
      </c>
      <c r="F897" t="s">
        <v>26</v>
      </c>
      <c r="G897" t="s">
        <v>54</v>
      </c>
      <c r="H897" s="3">
        <v>49482</v>
      </c>
      <c r="I897" t="s">
        <v>17</v>
      </c>
    </row>
    <row r="898" spans="1:9">
      <c r="A898">
        <v>10915</v>
      </c>
      <c r="B898" t="s">
        <v>707</v>
      </c>
      <c r="C898" t="s">
        <v>71</v>
      </c>
      <c r="D898" t="str">
        <f t="shared" si="13"/>
        <v>Chelsea Davis</v>
      </c>
      <c r="E898">
        <v>19</v>
      </c>
      <c r="F898" t="s">
        <v>26</v>
      </c>
      <c r="G898" t="s">
        <v>22</v>
      </c>
      <c r="H898" s="3">
        <v>137769</v>
      </c>
      <c r="I898" t="s">
        <v>21</v>
      </c>
    </row>
    <row r="899" spans="1:9">
      <c r="A899">
        <v>10916</v>
      </c>
      <c r="B899" t="s">
        <v>530</v>
      </c>
      <c r="C899" t="s">
        <v>148</v>
      </c>
      <c r="D899" t="str">
        <f t="shared" ref="D899:D962" si="14">CONCATENATE(B899, " ", C899)</f>
        <v>Christine Stewart</v>
      </c>
      <c r="E899">
        <v>30</v>
      </c>
      <c r="F899" t="s">
        <v>15</v>
      </c>
      <c r="G899" t="s">
        <v>36</v>
      </c>
      <c r="H899" s="3">
        <v>144477</v>
      </c>
      <c r="I899" t="s">
        <v>17</v>
      </c>
    </row>
    <row r="900" spans="1:9">
      <c r="A900">
        <v>10917</v>
      </c>
      <c r="B900" t="s">
        <v>284</v>
      </c>
      <c r="C900" t="s">
        <v>825</v>
      </c>
      <c r="D900" t="str">
        <f t="shared" si="14"/>
        <v>Paul Henson</v>
      </c>
      <c r="E900">
        <v>25</v>
      </c>
      <c r="F900" t="s">
        <v>15</v>
      </c>
      <c r="G900" t="s">
        <v>56</v>
      </c>
      <c r="H900" s="3">
        <v>158633</v>
      </c>
      <c r="I900" t="s">
        <v>17</v>
      </c>
    </row>
    <row r="901" spans="1:9">
      <c r="A901">
        <v>10918</v>
      </c>
      <c r="B901" t="s">
        <v>601</v>
      </c>
      <c r="C901" t="s">
        <v>826</v>
      </c>
      <c r="D901" t="str">
        <f t="shared" si="14"/>
        <v>Karen Chaney</v>
      </c>
      <c r="E901">
        <v>18</v>
      </c>
      <c r="F901" t="s">
        <v>26</v>
      </c>
      <c r="G901" t="s">
        <v>39</v>
      </c>
      <c r="H901" s="3">
        <v>127463</v>
      </c>
      <c r="I901" t="s">
        <v>21</v>
      </c>
    </row>
    <row r="902" spans="1:9">
      <c r="A902">
        <v>10919</v>
      </c>
      <c r="B902" t="s">
        <v>827</v>
      </c>
      <c r="C902" t="s">
        <v>828</v>
      </c>
      <c r="D902" t="str">
        <f t="shared" si="14"/>
        <v>Gary Parsons</v>
      </c>
      <c r="E902">
        <v>34</v>
      </c>
      <c r="F902" t="s">
        <v>15</v>
      </c>
      <c r="G902" t="s">
        <v>27</v>
      </c>
      <c r="H902" s="3">
        <v>44720</v>
      </c>
      <c r="I902" t="s">
        <v>21</v>
      </c>
    </row>
    <row r="903" spans="1:9">
      <c r="A903">
        <v>10920</v>
      </c>
      <c r="B903" t="s">
        <v>169</v>
      </c>
      <c r="C903" t="s">
        <v>277</v>
      </c>
      <c r="D903" t="str">
        <f t="shared" si="14"/>
        <v>David Brooks</v>
      </c>
      <c r="E903">
        <v>32</v>
      </c>
      <c r="F903" t="s">
        <v>27</v>
      </c>
      <c r="G903" t="s">
        <v>16</v>
      </c>
      <c r="H903" s="3">
        <v>44219</v>
      </c>
      <c r="I903" t="s">
        <v>21</v>
      </c>
    </row>
    <row r="904" spans="1:9">
      <c r="A904">
        <v>10921</v>
      </c>
      <c r="B904" t="s">
        <v>658</v>
      </c>
      <c r="C904" t="s">
        <v>796</v>
      </c>
      <c r="D904" t="str">
        <f t="shared" si="14"/>
        <v>Cynthia Andrews</v>
      </c>
      <c r="E904">
        <v>18</v>
      </c>
      <c r="F904" t="s">
        <v>26</v>
      </c>
      <c r="G904" t="s">
        <v>44</v>
      </c>
      <c r="H904" s="3">
        <v>175312</v>
      </c>
      <c r="I904" t="s">
        <v>21</v>
      </c>
    </row>
    <row r="905" spans="1:9">
      <c r="A905">
        <v>10922</v>
      </c>
      <c r="B905" t="s">
        <v>84</v>
      </c>
      <c r="C905" t="s">
        <v>829</v>
      </c>
      <c r="D905" t="str">
        <f t="shared" si="14"/>
        <v>William Oconnor</v>
      </c>
      <c r="E905">
        <v>22</v>
      </c>
      <c r="F905" t="s">
        <v>27</v>
      </c>
      <c r="G905" t="s">
        <v>44</v>
      </c>
      <c r="H905" s="3">
        <v>5296</v>
      </c>
      <c r="I905" t="s">
        <v>17</v>
      </c>
    </row>
    <row r="906" spans="1:9">
      <c r="A906">
        <v>10923</v>
      </c>
      <c r="B906" t="s">
        <v>830</v>
      </c>
      <c r="C906" t="s">
        <v>831</v>
      </c>
      <c r="D906" t="str">
        <f t="shared" si="14"/>
        <v>Randall Roman</v>
      </c>
      <c r="E906">
        <v>26</v>
      </c>
      <c r="F906" t="s">
        <v>15</v>
      </c>
      <c r="G906" t="s">
        <v>16</v>
      </c>
      <c r="H906" s="3">
        <v>63791</v>
      </c>
      <c r="I906" t="s">
        <v>17</v>
      </c>
    </row>
    <row r="907" spans="1:9">
      <c r="A907">
        <v>10924</v>
      </c>
      <c r="B907" t="s">
        <v>209</v>
      </c>
      <c r="C907" t="s">
        <v>832</v>
      </c>
      <c r="D907" t="str">
        <f t="shared" si="14"/>
        <v>Leah Bean</v>
      </c>
      <c r="E907">
        <v>23</v>
      </c>
      <c r="F907" t="s">
        <v>27</v>
      </c>
      <c r="G907" t="s">
        <v>36</v>
      </c>
      <c r="H907" s="3">
        <v>132385</v>
      </c>
      <c r="I907" t="s">
        <v>21</v>
      </c>
    </row>
    <row r="908" spans="1:9">
      <c r="A908">
        <v>10925</v>
      </c>
      <c r="B908" t="s">
        <v>601</v>
      </c>
      <c r="C908" t="s">
        <v>743</v>
      </c>
      <c r="D908" t="str">
        <f t="shared" si="14"/>
        <v>Karen Wells</v>
      </c>
      <c r="E908">
        <v>24</v>
      </c>
      <c r="F908" t="s">
        <v>26</v>
      </c>
      <c r="G908" t="s">
        <v>54</v>
      </c>
      <c r="H908" s="3">
        <v>48343</v>
      </c>
      <c r="I908" t="s">
        <v>21</v>
      </c>
    </row>
    <row r="909" spans="1:9">
      <c r="A909">
        <v>10926</v>
      </c>
      <c r="B909" t="s">
        <v>563</v>
      </c>
      <c r="C909" t="s">
        <v>99</v>
      </c>
      <c r="D909" t="str">
        <f t="shared" si="14"/>
        <v>Tyler Thompson</v>
      </c>
      <c r="E909">
        <v>24</v>
      </c>
      <c r="F909" t="s">
        <v>15</v>
      </c>
      <c r="G909" t="s">
        <v>30</v>
      </c>
      <c r="H909" s="3">
        <v>23506</v>
      </c>
      <c r="I909" t="s">
        <v>17</v>
      </c>
    </row>
    <row r="910" spans="1:9">
      <c r="A910">
        <v>10927</v>
      </c>
      <c r="B910" t="s">
        <v>539</v>
      </c>
      <c r="C910" t="s">
        <v>112</v>
      </c>
      <c r="D910" t="str">
        <f t="shared" si="14"/>
        <v>Patrick Hall</v>
      </c>
      <c r="E910">
        <v>32</v>
      </c>
      <c r="F910" t="s">
        <v>15</v>
      </c>
      <c r="G910" t="s">
        <v>36</v>
      </c>
      <c r="H910" s="3">
        <v>194764</v>
      </c>
      <c r="I910" t="s">
        <v>21</v>
      </c>
    </row>
    <row r="911" spans="1:9">
      <c r="A911">
        <v>10928</v>
      </c>
      <c r="B911" t="s">
        <v>833</v>
      </c>
      <c r="C911" t="s">
        <v>595</v>
      </c>
      <c r="D911" t="str">
        <f t="shared" si="14"/>
        <v>Valerie Burton</v>
      </c>
      <c r="E911">
        <v>23</v>
      </c>
      <c r="F911" t="s">
        <v>26</v>
      </c>
      <c r="G911" t="s">
        <v>16</v>
      </c>
      <c r="H911" s="3">
        <v>121735</v>
      </c>
      <c r="I911" t="s">
        <v>21</v>
      </c>
    </row>
    <row r="912" spans="1:9">
      <c r="A912">
        <v>10929</v>
      </c>
      <c r="B912" t="s">
        <v>834</v>
      </c>
      <c r="C912" t="s">
        <v>467</v>
      </c>
      <c r="D912" t="str">
        <f t="shared" si="14"/>
        <v>Erica Edwards</v>
      </c>
      <c r="E912">
        <v>24</v>
      </c>
      <c r="F912" t="s">
        <v>26</v>
      </c>
      <c r="G912" t="s">
        <v>53</v>
      </c>
      <c r="H912" s="3">
        <v>47365</v>
      </c>
      <c r="I912" t="s">
        <v>17</v>
      </c>
    </row>
    <row r="913" spans="1:9">
      <c r="A913">
        <v>10930</v>
      </c>
      <c r="B913" t="s">
        <v>835</v>
      </c>
      <c r="C913" t="s">
        <v>302</v>
      </c>
      <c r="D913" t="str">
        <f t="shared" si="14"/>
        <v>Lance Gonzales</v>
      </c>
      <c r="E913">
        <v>26</v>
      </c>
      <c r="F913" t="s">
        <v>15</v>
      </c>
      <c r="G913" t="s">
        <v>22</v>
      </c>
      <c r="H913" s="3">
        <v>23299</v>
      </c>
      <c r="I913" t="s">
        <v>21</v>
      </c>
    </row>
    <row r="914" spans="1:9">
      <c r="A914">
        <v>10931</v>
      </c>
      <c r="B914" t="s">
        <v>684</v>
      </c>
      <c r="C914" t="s">
        <v>758</v>
      </c>
      <c r="D914" t="str">
        <f t="shared" si="14"/>
        <v>Kayla Figueroa</v>
      </c>
      <c r="E914">
        <v>26</v>
      </c>
      <c r="F914" t="s">
        <v>26</v>
      </c>
      <c r="G914" t="s">
        <v>54</v>
      </c>
      <c r="H914" s="3">
        <v>73286</v>
      </c>
      <c r="I914" t="s">
        <v>21</v>
      </c>
    </row>
    <row r="915" spans="1:9">
      <c r="A915">
        <v>10932</v>
      </c>
      <c r="B915" t="s">
        <v>197</v>
      </c>
      <c r="C915" t="s">
        <v>292</v>
      </c>
      <c r="D915" t="str">
        <f t="shared" si="14"/>
        <v>Jonathan Long</v>
      </c>
      <c r="E915">
        <v>34</v>
      </c>
      <c r="F915" t="s">
        <v>27</v>
      </c>
      <c r="G915" t="s">
        <v>54</v>
      </c>
      <c r="H915" s="3">
        <v>141608</v>
      </c>
      <c r="I915" t="s">
        <v>17</v>
      </c>
    </row>
    <row r="916" spans="1:9">
      <c r="A916">
        <v>10933</v>
      </c>
      <c r="B916" t="s">
        <v>398</v>
      </c>
      <c r="C916" t="s">
        <v>836</v>
      </c>
      <c r="D916" t="str">
        <f t="shared" si="14"/>
        <v>Cindy Page</v>
      </c>
      <c r="E916">
        <v>23</v>
      </c>
      <c r="F916" t="s">
        <v>26</v>
      </c>
      <c r="G916" t="s">
        <v>16</v>
      </c>
      <c r="H916" s="3">
        <v>63382</v>
      </c>
      <c r="I916" t="s">
        <v>17</v>
      </c>
    </row>
    <row r="917" spans="1:9">
      <c r="A917">
        <v>10934</v>
      </c>
      <c r="B917" t="s">
        <v>204</v>
      </c>
      <c r="C917" t="s">
        <v>620</v>
      </c>
      <c r="D917" t="str">
        <f t="shared" si="14"/>
        <v>Nicholas Tran</v>
      </c>
      <c r="E917">
        <v>25</v>
      </c>
      <c r="F917" t="s">
        <v>27</v>
      </c>
      <c r="G917" t="s">
        <v>27</v>
      </c>
      <c r="H917" s="3">
        <v>52508</v>
      </c>
      <c r="I917" t="s">
        <v>21</v>
      </c>
    </row>
    <row r="918" spans="1:9">
      <c r="A918">
        <v>10935</v>
      </c>
      <c r="B918" t="s">
        <v>837</v>
      </c>
      <c r="C918" t="s">
        <v>103</v>
      </c>
      <c r="D918" t="str">
        <f t="shared" si="14"/>
        <v>Johnny Harris</v>
      </c>
      <c r="E918">
        <v>28</v>
      </c>
      <c r="F918" t="s">
        <v>15</v>
      </c>
      <c r="G918" t="s">
        <v>39</v>
      </c>
      <c r="H918" s="3">
        <v>42260</v>
      </c>
      <c r="I918" t="s">
        <v>21</v>
      </c>
    </row>
    <row r="919" spans="1:9">
      <c r="A919">
        <v>10936</v>
      </c>
      <c r="B919" t="s">
        <v>130</v>
      </c>
      <c r="C919" t="s">
        <v>805</v>
      </c>
      <c r="D919" t="str">
        <f t="shared" si="14"/>
        <v>Anthony Summers</v>
      </c>
      <c r="E919">
        <v>32</v>
      </c>
      <c r="F919" t="s">
        <v>27</v>
      </c>
      <c r="G919" t="s">
        <v>27</v>
      </c>
      <c r="H919" s="3">
        <v>80701</v>
      </c>
      <c r="I919" t="s">
        <v>21</v>
      </c>
    </row>
    <row r="920" spans="1:9">
      <c r="A920">
        <v>10937</v>
      </c>
      <c r="B920" t="s">
        <v>623</v>
      </c>
      <c r="C920" t="s">
        <v>542</v>
      </c>
      <c r="D920" t="str">
        <f t="shared" si="14"/>
        <v>Kimberly Dalton</v>
      </c>
      <c r="E920">
        <v>33</v>
      </c>
      <c r="F920" t="s">
        <v>26</v>
      </c>
      <c r="G920" t="s">
        <v>44</v>
      </c>
      <c r="H920" s="3">
        <v>105357</v>
      </c>
      <c r="I920" t="s">
        <v>21</v>
      </c>
    </row>
    <row r="921" spans="1:9">
      <c r="A921">
        <v>10938</v>
      </c>
      <c r="B921" t="s">
        <v>68</v>
      </c>
      <c r="C921" t="s">
        <v>139</v>
      </c>
      <c r="D921" t="str">
        <f t="shared" si="14"/>
        <v>Daniel Turner</v>
      </c>
      <c r="E921">
        <v>24</v>
      </c>
      <c r="F921" t="s">
        <v>27</v>
      </c>
      <c r="G921" t="s">
        <v>49</v>
      </c>
      <c r="H921" s="3">
        <v>181124</v>
      </c>
      <c r="I921" t="s">
        <v>21</v>
      </c>
    </row>
    <row r="922" spans="1:9">
      <c r="A922">
        <v>10939</v>
      </c>
      <c r="B922" t="s">
        <v>560</v>
      </c>
      <c r="C922" t="s">
        <v>838</v>
      </c>
      <c r="D922" t="str">
        <f t="shared" si="14"/>
        <v>Kathy Vega</v>
      </c>
      <c r="E922">
        <v>21</v>
      </c>
      <c r="F922" t="s">
        <v>27</v>
      </c>
      <c r="G922" t="s">
        <v>39</v>
      </c>
      <c r="H922" s="3">
        <v>42188</v>
      </c>
      <c r="I922" t="s">
        <v>17</v>
      </c>
    </row>
    <row r="923" spans="1:9">
      <c r="A923">
        <v>10941</v>
      </c>
      <c r="B923" t="s">
        <v>235</v>
      </c>
      <c r="C923" t="s">
        <v>839</v>
      </c>
      <c r="D923" t="str">
        <f t="shared" si="14"/>
        <v>Matthew Schneider</v>
      </c>
      <c r="E923">
        <v>34</v>
      </c>
      <c r="F923" t="s">
        <v>15</v>
      </c>
      <c r="G923" t="s">
        <v>36</v>
      </c>
      <c r="H923" s="3">
        <v>186218</v>
      </c>
      <c r="I923" t="s">
        <v>17</v>
      </c>
    </row>
    <row r="924" spans="1:9">
      <c r="A924">
        <v>10942</v>
      </c>
      <c r="B924" t="s">
        <v>651</v>
      </c>
      <c r="C924" t="s">
        <v>524</v>
      </c>
      <c r="D924" t="str">
        <f t="shared" si="14"/>
        <v>Heather Leblanc</v>
      </c>
      <c r="E924">
        <v>34</v>
      </c>
      <c r="F924" t="s">
        <v>27</v>
      </c>
      <c r="G924" t="s">
        <v>44</v>
      </c>
      <c r="H924" s="3">
        <v>123313</v>
      </c>
      <c r="I924" t="s">
        <v>17</v>
      </c>
    </row>
    <row r="925" spans="1:9">
      <c r="A925">
        <v>10943</v>
      </c>
      <c r="B925" t="s">
        <v>191</v>
      </c>
      <c r="C925" t="s">
        <v>840</v>
      </c>
      <c r="D925" t="str">
        <f t="shared" si="14"/>
        <v>Steven Goodman</v>
      </c>
      <c r="E925">
        <v>27</v>
      </c>
      <c r="F925" t="s">
        <v>15</v>
      </c>
      <c r="G925" t="s">
        <v>39</v>
      </c>
      <c r="H925" s="3">
        <v>34894</v>
      </c>
      <c r="I925" t="s">
        <v>17</v>
      </c>
    </row>
    <row r="926" spans="1:9">
      <c r="A926">
        <v>10944</v>
      </c>
      <c r="B926" t="s">
        <v>599</v>
      </c>
      <c r="C926" t="s">
        <v>841</v>
      </c>
      <c r="D926" t="str">
        <f t="shared" si="14"/>
        <v>Shannon Beasley</v>
      </c>
      <c r="E926">
        <v>31</v>
      </c>
      <c r="F926" t="s">
        <v>26</v>
      </c>
      <c r="G926" t="s">
        <v>44</v>
      </c>
      <c r="H926" s="3">
        <v>54766</v>
      </c>
      <c r="I926" t="s">
        <v>17</v>
      </c>
    </row>
    <row r="927" spans="1:9">
      <c r="A927">
        <v>10945</v>
      </c>
      <c r="B927" t="s">
        <v>842</v>
      </c>
      <c r="C927" t="s">
        <v>843</v>
      </c>
      <c r="D927" t="str">
        <f t="shared" si="14"/>
        <v>Ann Day</v>
      </c>
      <c r="E927">
        <v>25</v>
      </c>
      <c r="F927" t="s">
        <v>26</v>
      </c>
      <c r="G927" t="s">
        <v>22</v>
      </c>
      <c r="H927" s="3">
        <v>185212</v>
      </c>
      <c r="I927" t="s">
        <v>21</v>
      </c>
    </row>
    <row r="928" spans="1:9">
      <c r="A928">
        <v>10946</v>
      </c>
      <c r="B928" t="s">
        <v>190</v>
      </c>
      <c r="C928" t="s">
        <v>323</v>
      </c>
      <c r="D928" t="str">
        <f t="shared" si="14"/>
        <v>Jose Morgan</v>
      </c>
      <c r="E928">
        <v>34</v>
      </c>
      <c r="F928" t="s">
        <v>27</v>
      </c>
      <c r="G928" t="s">
        <v>53</v>
      </c>
      <c r="H928" s="3">
        <v>63153</v>
      </c>
      <c r="I928" t="s">
        <v>21</v>
      </c>
    </row>
    <row r="929" spans="1:9">
      <c r="A929">
        <v>10947</v>
      </c>
      <c r="B929" t="s">
        <v>554</v>
      </c>
      <c r="C929" t="s">
        <v>62</v>
      </c>
      <c r="D929" t="str">
        <f t="shared" si="14"/>
        <v>Jason Smith</v>
      </c>
      <c r="E929">
        <v>31</v>
      </c>
      <c r="F929" t="s">
        <v>15</v>
      </c>
      <c r="G929" t="s">
        <v>22</v>
      </c>
      <c r="H929" s="3">
        <v>175609</v>
      </c>
      <c r="I929" t="s">
        <v>17</v>
      </c>
    </row>
    <row r="930" spans="1:9">
      <c r="A930">
        <v>10948</v>
      </c>
      <c r="B930" t="s">
        <v>191</v>
      </c>
      <c r="C930" t="s">
        <v>750</v>
      </c>
      <c r="D930" t="str">
        <f t="shared" si="14"/>
        <v>Steven Graham</v>
      </c>
      <c r="E930">
        <v>31</v>
      </c>
      <c r="F930" t="s">
        <v>26</v>
      </c>
      <c r="G930" t="s">
        <v>36</v>
      </c>
      <c r="H930" s="3">
        <v>134668</v>
      </c>
      <c r="I930" t="s">
        <v>21</v>
      </c>
    </row>
    <row r="931" spans="1:9">
      <c r="A931">
        <v>10949</v>
      </c>
      <c r="B931" t="s">
        <v>419</v>
      </c>
      <c r="C931" t="s">
        <v>844</v>
      </c>
      <c r="D931" t="str">
        <f t="shared" si="14"/>
        <v>Sherri Munoz</v>
      </c>
      <c r="E931">
        <v>26</v>
      </c>
      <c r="F931" t="s">
        <v>27</v>
      </c>
      <c r="G931" t="s">
        <v>44</v>
      </c>
      <c r="H931" s="3">
        <v>73629</v>
      </c>
      <c r="I931" t="s">
        <v>17</v>
      </c>
    </row>
    <row r="932" spans="1:9">
      <c r="A932">
        <v>10950</v>
      </c>
      <c r="B932" t="s">
        <v>845</v>
      </c>
      <c r="C932" t="s">
        <v>846</v>
      </c>
      <c r="D932" t="str">
        <f t="shared" si="14"/>
        <v>Phyllis Vaughan</v>
      </c>
      <c r="E932">
        <v>20</v>
      </c>
      <c r="F932" t="s">
        <v>27</v>
      </c>
      <c r="G932" t="s">
        <v>44</v>
      </c>
      <c r="H932" s="3">
        <v>165882</v>
      </c>
      <c r="I932" t="s">
        <v>17</v>
      </c>
    </row>
    <row r="933" spans="1:9">
      <c r="A933">
        <v>10952</v>
      </c>
      <c r="B933" t="s">
        <v>637</v>
      </c>
      <c r="C933" t="s">
        <v>420</v>
      </c>
      <c r="D933" t="str">
        <f t="shared" si="14"/>
        <v>Tiffany Gomez</v>
      </c>
      <c r="E933">
        <v>31</v>
      </c>
      <c r="F933" t="s">
        <v>26</v>
      </c>
      <c r="G933" t="s">
        <v>41</v>
      </c>
      <c r="H933" s="3">
        <v>149725</v>
      </c>
      <c r="I933" t="s">
        <v>21</v>
      </c>
    </row>
    <row r="934" spans="1:9">
      <c r="A934">
        <v>10953</v>
      </c>
      <c r="B934" t="s">
        <v>847</v>
      </c>
      <c r="C934" t="s">
        <v>848</v>
      </c>
      <c r="D934" t="str">
        <f t="shared" si="14"/>
        <v>Belinda Dillon</v>
      </c>
      <c r="E934">
        <v>19</v>
      </c>
      <c r="F934" t="s">
        <v>27</v>
      </c>
      <c r="G934" t="s">
        <v>49</v>
      </c>
      <c r="H934" s="3">
        <v>42094</v>
      </c>
      <c r="I934" t="s">
        <v>17</v>
      </c>
    </row>
    <row r="935" spans="1:9">
      <c r="A935">
        <v>10954</v>
      </c>
      <c r="B935" t="s">
        <v>849</v>
      </c>
      <c r="C935" t="s">
        <v>850</v>
      </c>
      <c r="D935" t="str">
        <f t="shared" si="14"/>
        <v>Antonio Levine</v>
      </c>
      <c r="E935">
        <v>29</v>
      </c>
      <c r="F935" t="s">
        <v>27</v>
      </c>
      <c r="G935" t="s">
        <v>16</v>
      </c>
      <c r="H935" s="3">
        <v>99940</v>
      </c>
      <c r="I935" t="s">
        <v>17</v>
      </c>
    </row>
    <row r="936" spans="1:9">
      <c r="A936">
        <v>10955</v>
      </c>
      <c r="B936" t="s">
        <v>60</v>
      </c>
      <c r="C936" t="s">
        <v>75</v>
      </c>
      <c r="D936" t="str">
        <f t="shared" si="14"/>
        <v>Jessica Martinez</v>
      </c>
      <c r="E936">
        <v>29</v>
      </c>
      <c r="F936" t="s">
        <v>26</v>
      </c>
      <c r="G936" t="s">
        <v>41</v>
      </c>
      <c r="H936" s="3">
        <v>32012</v>
      </c>
      <c r="I936" t="s">
        <v>21</v>
      </c>
    </row>
    <row r="937" spans="1:9">
      <c r="A937">
        <v>10956</v>
      </c>
      <c r="B937" t="s">
        <v>725</v>
      </c>
      <c r="C937" t="s">
        <v>591</v>
      </c>
      <c r="D937" t="str">
        <f t="shared" si="14"/>
        <v>Austin Buck</v>
      </c>
      <c r="E937">
        <v>20</v>
      </c>
      <c r="F937" t="s">
        <v>15</v>
      </c>
      <c r="G937" t="s">
        <v>54</v>
      </c>
      <c r="H937" s="3">
        <v>151064</v>
      </c>
      <c r="I937" t="s">
        <v>21</v>
      </c>
    </row>
    <row r="938" spans="1:9">
      <c r="A938">
        <v>10957</v>
      </c>
      <c r="B938" t="s">
        <v>567</v>
      </c>
      <c r="C938" t="s">
        <v>100</v>
      </c>
      <c r="D938" t="str">
        <f t="shared" si="14"/>
        <v>Michelle White</v>
      </c>
      <c r="E938">
        <v>30</v>
      </c>
      <c r="F938" t="s">
        <v>26</v>
      </c>
      <c r="G938" t="s">
        <v>30</v>
      </c>
      <c r="H938" s="3">
        <v>81223</v>
      </c>
      <c r="I938" t="s">
        <v>17</v>
      </c>
    </row>
    <row r="939" spans="1:9">
      <c r="A939">
        <v>10958</v>
      </c>
      <c r="B939" t="s">
        <v>851</v>
      </c>
      <c r="C939" t="s">
        <v>136</v>
      </c>
      <c r="D939" t="str">
        <f t="shared" si="14"/>
        <v>Phillip Perez</v>
      </c>
      <c r="E939">
        <v>27</v>
      </c>
      <c r="F939" t="s">
        <v>27</v>
      </c>
      <c r="G939" t="s">
        <v>27</v>
      </c>
      <c r="H939" s="3">
        <v>37231</v>
      </c>
      <c r="I939" t="s">
        <v>17</v>
      </c>
    </row>
    <row r="940" spans="1:9">
      <c r="A940">
        <v>10959</v>
      </c>
      <c r="B940" t="s">
        <v>466</v>
      </c>
      <c r="C940" t="s">
        <v>103</v>
      </c>
      <c r="D940" t="str">
        <f t="shared" si="14"/>
        <v>Michael Harris</v>
      </c>
      <c r="E940">
        <v>30</v>
      </c>
      <c r="F940" t="s">
        <v>15</v>
      </c>
      <c r="G940" t="s">
        <v>27</v>
      </c>
      <c r="H940" s="3">
        <v>155441</v>
      </c>
      <c r="I940" t="s">
        <v>17</v>
      </c>
    </row>
    <row r="941" spans="1:9">
      <c r="A941">
        <v>10960</v>
      </c>
      <c r="B941" t="s">
        <v>613</v>
      </c>
      <c r="C941" t="s">
        <v>347</v>
      </c>
      <c r="D941" t="str">
        <f t="shared" si="14"/>
        <v>Sarah Griffin</v>
      </c>
      <c r="E941">
        <v>30</v>
      </c>
      <c r="F941" t="s">
        <v>26</v>
      </c>
      <c r="G941" t="s">
        <v>53</v>
      </c>
      <c r="H941" s="3">
        <v>168960</v>
      </c>
      <c r="I941" t="s">
        <v>21</v>
      </c>
    </row>
    <row r="942" spans="1:9">
      <c r="A942">
        <v>10961</v>
      </c>
      <c r="B942" t="s">
        <v>466</v>
      </c>
      <c r="C942" t="s">
        <v>852</v>
      </c>
      <c r="D942" t="str">
        <f t="shared" si="14"/>
        <v>Michael Meyer</v>
      </c>
      <c r="E942">
        <v>29</v>
      </c>
      <c r="F942" t="s">
        <v>27</v>
      </c>
      <c r="G942" t="s">
        <v>27</v>
      </c>
      <c r="H942" s="3">
        <v>12810</v>
      </c>
      <c r="I942" t="s">
        <v>21</v>
      </c>
    </row>
    <row r="943" spans="1:9">
      <c r="A943">
        <v>10962</v>
      </c>
      <c r="B943" t="s">
        <v>236</v>
      </c>
      <c r="C943" t="s">
        <v>743</v>
      </c>
      <c r="D943" t="str">
        <f t="shared" si="14"/>
        <v>Juan Wells</v>
      </c>
      <c r="E943">
        <v>23</v>
      </c>
      <c r="F943" t="s">
        <v>15</v>
      </c>
      <c r="G943" t="s">
        <v>53</v>
      </c>
      <c r="H943" s="3">
        <v>27551</v>
      </c>
      <c r="I943" t="s">
        <v>17</v>
      </c>
    </row>
    <row r="944" spans="1:9">
      <c r="A944">
        <v>10963</v>
      </c>
      <c r="B944" t="s">
        <v>76</v>
      </c>
      <c r="C944" t="s">
        <v>271</v>
      </c>
      <c r="D944" t="str">
        <f t="shared" si="14"/>
        <v>James Ward</v>
      </c>
      <c r="E944">
        <v>23</v>
      </c>
      <c r="F944" t="s">
        <v>27</v>
      </c>
      <c r="G944" t="s">
        <v>39</v>
      </c>
      <c r="H944" s="3">
        <v>157163</v>
      </c>
      <c r="I944" t="s">
        <v>17</v>
      </c>
    </row>
    <row r="945" spans="1:9">
      <c r="A945">
        <v>10964</v>
      </c>
      <c r="B945" t="s">
        <v>853</v>
      </c>
      <c r="C945" t="s">
        <v>64</v>
      </c>
      <c r="D945" t="str">
        <f t="shared" si="14"/>
        <v>Katelyn Johnson</v>
      </c>
      <c r="E945">
        <v>28</v>
      </c>
      <c r="F945" t="s">
        <v>26</v>
      </c>
      <c r="G945" t="s">
        <v>53</v>
      </c>
      <c r="H945" s="3">
        <v>2033</v>
      </c>
      <c r="I945" t="s">
        <v>21</v>
      </c>
    </row>
    <row r="946" spans="1:9">
      <c r="A946">
        <v>10965</v>
      </c>
      <c r="B946" t="s">
        <v>494</v>
      </c>
      <c r="C946" t="s">
        <v>854</v>
      </c>
      <c r="D946" t="str">
        <f t="shared" si="14"/>
        <v>Todd Burns</v>
      </c>
      <c r="E946">
        <v>34</v>
      </c>
      <c r="F946" t="s">
        <v>15</v>
      </c>
      <c r="G946" t="s">
        <v>56</v>
      </c>
      <c r="H946" s="3">
        <v>107929</v>
      </c>
      <c r="I946" t="s">
        <v>17</v>
      </c>
    </row>
    <row r="947" spans="1:9">
      <c r="A947">
        <v>10966</v>
      </c>
      <c r="B947" t="s">
        <v>151</v>
      </c>
      <c r="C947" t="s">
        <v>855</v>
      </c>
      <c r="D947" t="str">
        <f t="shared" si="14"/>
        <v>Andrew Ellis</v>
      </c>
      <c r="E947">
        <v>30</v>
      </c>
      <c r="F947" t="s">
        <v>15</v>
      </c>
      <c r="G947" t="s">
        <v>41</v>
      </c>
      <c r="H947" s="3">
        <v>64485</v>
      </c>
      <c r="I947" t="s">
        <v>17</v>
      </c>
    </row>
    <row r="948" spans="1:9">
      <c r="A948">
        <v>10967</v>
      </c>
      <c r="B948" t="s">
        <v>530</v>
      </c>
      <c r="C948" t="s">
        <v>789</v>
      </c>
      <c r="D948" t="str">
        <f t="shared" si="14"/>
        <v>Christine Parrish</v>
      </c>
      <c r="E948">
        <v>31</v>
      </c>
      <c r="F948" t="s">
        <v>27</v>
      </c>
      <c r="G948" t="s">
        <v>41</v>
      </c>
      <c r="H948" s="3">
        <v>19714</v>
      </c>
      <c r="I948" t="s">
        <v>17</v>
      </c>
    </row>
    <row r="949" spans="1:9">
      <c r="A949">
        <v>10968</v>
      </c>
      <c r="B949" t="s">
        <v>470</v>
      </c>
      <c r="C949" t="s">
        <v>856</v>
      </c>
      <c r="D949" t="str">
        <f t="shared" si="14"/>
        <v>Jacqueline Oneill</v>
      </c>
      <c r="E949">
        <v>26</v>
      </c>
      <c r="F949" t="s">
        <v>26</v>
      </c>
      <c r="G949" t="s">
        <v>39</v>
      </c>
      <c r="H949" s="3">
        <v>55254</v>
      </c>
      <c r="I949" t="s">
        <v>21</v>
      </c>
    </row>
    <row r="950" spans="1:9">
      <c r="A950">
        <v>10969</v>
      </c>
      <c r="B950" t="s">
        <v>554</v>
      </c>
      <c r="C950" t="s">
        <v>857</v>
      </c>
      <c r="D950" t="str">
        <f t="shared" si="14"/>
        <v>Jason Galvan</v>
      </c>
      <c r="E950">
        <v>29</v>
      </c>
      <c r="F950" t="s">
        <v>15</v>
      </c>
      <c r="G950" t="s">
        <v>30</v>
      </c>
      <c r="H950" s="3">
        <v>124104</v>
      </c>
      <c r="I950" t="s">
        <v>17</v>
      </c>
    </row>
    <row r="951" spans="1:9">
      <c r="A951">
        <v>10970</v>
      </c>
      <c r="B951" t="s">
        <v>204</v>
      </c>
      <c r="C951" t="s">
        <v>758</v>
      </c>
      <c r="D951" t="str">
        <f t="shared" si="14"/>
        <v>Nicholas Figueroa</v>
      </c>
      <c r="E951">
        <v>18</v>
      </c>
      <c r="F951" t="s">
        <v>26</v>
      </c>
      <c r="G951" t="s">
        <v>39</v>
      </c>
      <c r="H951" s="3">
        <v>68886</v>
      </c>
      <c r="I951" t="s">
        <v>17</v>
      </c>
    </row>
    <row r="952" spans="1:9">
      <c r="A952">
        <v>10971</v>
      </c>
      <c r="B952" t="s">
        <v>207</v>
      </c>
      <c r="C952" t="s">
        <v>100</v>
      </c>
      <c r="D952" t="str">
        <f t="shared" si="14"/>
        <v>Cameron White</v>
      </c>
      <c r="E952">
        <v>33</v>
      </c>
      <c r="F952" t="s">
        <v>26</v>
      </c>
      <c r="G952" t="s">
        <v>56</v>
      </c>
      <c r="H952" s="3">
        <v>10449</v>
      </c>
      <c r="I952" t="s">
        <v>17</v>
      </c>
    </row>
    <row r="953" spans="1:9">
      <c r="A953">
        <v>10972</v>
      </c>
      <c r="B953" t="s">
        <v>130</v>
      </c>
      <c r="C953" t="s">
        <v>395</v>
      </c>
      <c r="D953" t="str">
        <f t="shared" si="14"/>
        <v>Anthony Hughes</v>
      </c>
      <c r="E953">
        <v>19</v>
      </c>
      <c r="F953" t="s">
        <v>15</v>
      </c>
      <c r="G953" t="s">
        <v>44</v>
      </c>
      <c r="H953" s="3">
        <v>68076</v>
      </c>
      <c r="I953" t="s">
        <v>17</v>
      </c>
    </row>
    <row r="954" spans="1:9">
      <c r="A954">
        <v>10973</v>
      </c>
      <c r="B954" t="s">
        <v>306</v>
      </c>
      <c r="C954" t="s">
        <v>858</v>
      </c>
      <c r="D954" t="str">
        <f t="shared" si="14"/>
        <v>Luis Hutchinson</v>
      </c>
      <c r="E954">
        <v>31</v>
      </c>
      <c r="F954" t="s">
        <v>15</v>
      </c>
      <c r="G954" t="s">
        <v>49</v>
      </c>
      <c r="H954" s="3">
        <v>192966</v>
      </c>
      <c r="I954" t="s">
        <v>17</v>
      </c>
    </row>
    <row r="955" spans="1:9">
      <c r="A955">
        <v>10974</v>
      </c>
      <c r="B955" t="s">
        <v>80</v>
      </c>
      <c r="C955" t="s">
        <v>220</v>
      </c>
      <c r="D955" t="str">
        <f t="shared" si="14"/>
        <v>Benjamin Jones</v>
      </c>
      <c r="E955">
        <v>25</v>
      </c>
      <c r="F955" t="s">
        <v>27</v>
      </c>
      <c r="G955" t="s">
        <v>22</v>
      </c>
      <c r="H955" s="3">
        <v>164956</v>
      </c>
      <c r="I955" t="s">
        <v>17</v>
      </c>
    </row>
    <row r="956" spans="1:9">
      <c r="A956">
        <v>10975</v>
      </c>
      <c r="B956" t="s">
        <v>433</v>
      </c>
      <c r="C956" t="s">
        <v>859</v>
      </c>
      <c r="D956" t="str">
        <f t="shared" si="14"/>
        <v>Jennifer Santos</v>
      </c>
      <c r="E956">
        <v>23</v>
      </c>
      <c r="F956" t="s">
        <v>26</v>
      </c>
      <c r="G956" t="s">
        <v>16</v>
      </c>
      <c r="H956" s="3">
        <v>152923</v>
      </c>
      <c r="I956" t="s">
        <v>21</v>
      </c>
    </row>
    <row r="957" spans="1:9">
      <c r="A957">
        <v>10976</v>
      </c>
      <c r="B957" t="s">
        <v>399</v>
      </c>
      <c r="C957" t="s">
        <v>860</v>
      </c>
      <c r="D957" t="str">
        <f t="shared" si="14"/>
        <v>Christina Chan</v>
      </c>
      <c r="E957">
        <v>26</v>
      </c>
      <c r="F957" t="s">
        <v>26</v>
      </c>
      <c r="G957" t="s">
        <v>27</v>
      </c>
      <c r="H957" s="3">
        <v>133471</v>
      </c>
      <c r="I957" t="s">
        <v>17</v>
      </c>
    </row>
    <row r="958" spans="1:9">
      <c r="A958">
        <v>10977</v>
      </c>
      <c r="B958" t="s">
        <v>421</v>
      </c>
      <c r="C958" t="s">
        <v>861</v>
      </c>
      <c r="D958" t="str">
        <f t="shared" si="14"/>
        <v>Amanda Blankenship</v>
      </c>
      <c r="E958">
        <v>25</v>
      </c>
      <c r="F958" t="s">
        <v>26</v>
      </c>
      <c r="G958" t="s">
        <v>22</v>
      </c>
      <c r="H958" s="3">
        <v>184705</v>
      </c>
      <c r="I958" t="s">
        <v>17</v>
      </c>
    </row>
    <row r="959" spans="1:9">
      <c r="A959">
        <v>10978</v>
      </c>
      <c r="B959" t="s">
        <v>433</v>
      </c>
      <c r="C959" t="s">
        <v>201</v>
      </c>
      <c r="D959" t="str">
        <f t="shared" si="14"/>
        <v>Jennifer Bell</v>
      </c>
      <c r="E959">
        <v>30</v>
      </c>
      <c r="F959" t="s">
        <v>26</v>
      </c>
      <c r="G959" t="s">
        <v>49</v>
      </c>
      <c r="H959" s="3">
        <v>180333</v>
      </c>
      <c r="I959" t="s">
        <v>17</v>
      </c>
    </row>
    <row r="960" spans="1:9">
      <c r="A960">
        <v>10979</v>
      </c>
      <c r="B960" t="s">
        <v>577</v>
      </c>
      <c r="C960" t="s">
        <v>192</v>
      </c>
      <c r="D960" t="str">
        <f t="shared" si="14"/>
        <v>Timothy Rogers</v>
      </c>
      <c r="E960">
        <v>25</v>
      </c>
      <c r="F960" t="s">
        <v>15</v>
      </c>
      <c r="G960" t="s">
        <v>44</v>
      </c>
      <c r="H960" s="3">
        <v>134285</v>
      </c>
      <c r="I960" t="s">
        <v>21</v>
      </c>
    </row>
    <row r="961" spans="1:9">
      <c r="A961">
        <v>10980</v>
      </c>
      <c r="B961" t="s">
        <v>530</v>
      </c>
      <c r="C961" t="s">
        <v>480</v>
      </c>
      <c r="D961" t="str">
        <f t="shared" si="14"/>
        <v>Christine Taylor</v>
      </c>
      <c r="E961">
        <v>23</v>
      </c>
      <c r="F961" t="s">
        <v>26</v>
      </c>
      <c r="G961" t="s">
        <v>49</v>
      </c>
      <c r="H961" s="3">
        <v>196453</v>
      </c>
      <c r="I961" t="s">
        <v>21</v>
      </c>
    </row>
    <row r="962" spans="1:9">
      <c r="A962">
        <v>10981</v>
      </c>
      <c r="B962" t="s">
        <v>448</v>
      </c>
      <c r="C962" t="s">
        <v>682</v>
      </c>
      <c r="D962" t="str">
        <f t="shared" si="14"/>
        <v>Mark Berry</v>
      </c>
      <c r="E962">
        <v>19</v>
      </c>
      <c r="F962" t="s">
        <v>27</v>
      </c>
      <c r="G962" t="s">
        <v>39</v>
      </c>
      <c r="H962" s="3">
        <v>1168</v>
      </c>
      <c r="I962" t="s">
        <v>21</v>
      </c>
    </row>
    <row r="963" spans="1:9">
      <c r="A963">
        <v>10982</v>
      </c>
      <c r="B963" t="s">
        <v>862</v>
      </c>
      <c r="C963" t="s">
        <v>863</v>
      </c>
      <c r="D963" t="str">
        <f t="shared" ref="D963:D981" si="15">CONCATENATE(B963, " ", C963)</f>
        <v>Barbara Cross</v>
      </c>
      <c r="E963">
        <v>30</v>
      </c>
      <c r="F963" t="s">
        <v>26</v>
      </c>
      <c r="G963" t="s">
        <v>54</v>
      </c>
      <c r="H963" s="3">
        <v>24523</v>
      </c>
      <c r="I963" t="s">
        <v>17</v>
      </c>
    </row>
    <row r="964" spans="1:9">
      <c r="A964">
        <v>10983</v>
      </c>
      <c r="B964" t="s">
        <v>470</v>
      </c>
      <c r="C964" t="s">
        <v>79</v>
      </c>
      <c r="D964" t="str">
        <f t="shared" si="15"/>
        <v>Jacqueline Hernandez</v>
      </c>
      <c r="E964">
        <v>31</v>
      </c>
      <c r="F964" t="s">
        <v>26</v>
      </c>
      <c r="G964" t="s">
        <v>30</v>
      </c>
      <c r="H964" s="3">
        <v>138011</v>
      </c>
      <c r="I964" t="s">
        <v>17</v>
      </c>
    </row>
    <row r="965" spans="1:9">
      <c r="A965">
        <v>10984</v>
      </c>
      <c r="B965" t="s">
        <v>651</v>
      </c>
      <c r="C965" t="s">
        <v>61</v>
      </c>
      <c r="D965" t="str">
        <f t="shared" si="15"/>
        <v>Heather Brown</v>
      </c>
      <c r="E965">
        <v>25</v>
      </c>
      <c r="F965" t="s">
        <v>26</v>
      </c>
      <c r="G965" t="s">
        <v>22</v>
      </c>
      <c r="H965" s="3">
        <v>71499</v>
      </c>
      <c r="I965" t="s">
        <v>17</v>
      </c>
    </row>
    <row r="966" spans="1:9">
      <c r="A966">
        <v>10985</v>
      </c>
      <c r="B966" t="s">
        <v>698</v>
      </c>
      <c r="C966" t="s">
        <v>273</v>
      </c>
      <c r="D966" t="str">
        <f t="shared" si="15"/>
        <v>Cheryl Gray</v>
      </c>
      <c r="E966">
        <v>31</v>
      </c>
      <c r="F966" t="s">
        <v>26</v>
      </c>
      <c r="G966" t="s">
        <v>16</v>
      </c>
      <c r="H966" s="3">
        <v>91667</v>
      </c>
      <c r="I966" t="s">
        <v>17</v>
      </c>
    </row>
    <row r="967" spans="1:9">
      <c r="A967">
        <v>10986</v>
      </c>
      <c r="B967" t="s">
        <v>206</v>
      </c>
      <c r="C967" t="s">
        <v>350</v>
      </c>
      <c r="D967" t="str">
        <f t="shared" si="15"/>
        <v>Charles Rodriguez</v>
      </c>
      <c r="E967">
        <v>34</v>
      </c>
      <c r="F967" t="s">
        <v>27</v>
      </c>
      <c r="G967" t="s">
        <v>49</v>
      </c>
      <c r="H967" s="3">
        <v>76295</v>
      </c>
      <c r="I967" t="s">
        <v>21</v>
      </c>
    </row>
    <row r="968" spans="1:9">
      <c r="A968">
        <v>10987</v>
      </c>
      <c r="B968" t="s">
        <v>111</v>
      </c>
      <c r="C968" t="s">
        <v>864</v>
      </c>
      <c r="D968" t="str">
        <f t="shared" si="15"/>
        <v>Jacob Dougherty</v>
      </c>
      <c r="E968">
        <v>29</v>
      </c>
      <c r="F968" t="s">
        <v>15</v>
      </c>
      <c r="G968" t="s">
        <v>30</v>
      </c>
      <c r="H968" s="3">
        <v>69732</v>
      </c>
      <c r="I968" t="s">
        <v>17</v>
      </c>
    </row>
    <row r="969" spans="1:9">
      <c r="A969">
        <v>10988</v>
      </c>
      <c r="B969" t="s">
        <v>809</v>
      </c>
      <c r="C969" t="s">
        <v>61</v>
      </c>
      <c r="D969" t="str">
        <f t="shared" si="15"/>
        <v>Stanley Brown</v>
      </c>
      <c r="E969">
        <v>21</v>
      </c>
      <c r="F969" t="s">
        <v>15</v>
      </c>
      <c r="G969" t="s">
        <v>27</v>
      </c>
      <c r="H969" s="3">
        <v>154375</v>
      </c>
      <c r="I969" t="s">
        <v>21</v>
      </c>
    </row>
    <row r="970" spans="1:9">
      <c r="A970">
        <v>10989</v>
      </c>
      <c r="B970" t="s">
        <v>369</v>
      </c>
      <c r="C970" t="s">
        <v>865</v>
      </c>
      <c r="D970" t="str">
        <f t="shared" si="15"/>
        <v>Gabriella Costa</v>
      </c>
      <c r="E970">
        <v>23</v>
      </c>
      <c r="F970" t="s">
        <v>26</v>
      </c>
      <c r="G970" t="s">
        <v>41</v>
      </c>
      <c r="H970" s="3">
        <v>138870</v>
      </c>
      <c r="I970" t="s">
        <v>17</v>
      </c>
    </row>
    <row r="971" spans="1:9">
      <c r="A971">
        <v>10990</v>
      </c>
      <c r="B971" t="s">
        <v>866</v>
      </c>
      <c r="C971" t="s">
        <v>867</v>
      </c>
      <c r="D971" t="str">
        <f t="shared" si="15"/>
        <v>Tracey Odonnell</v>
      </c>
      <c r="E971">
        <v>24</v>
      </c>
      <c r="F971" t="s">
        <v>26</v>
      </c>
      <c r="G971" t="s">
        <v>56</v>
      </c>
      <c r="H971" s="3">
        <v>173564</v>
      </c>
      <c r="I971" t="s">
        <v>21</v>
      </c>
    </row>
    <row r="972" spans="1:9">
      <c r="A972">
        <v>10991</v>
      </c>
      <c r="B972" t="s">
        <v>256</v>
      </c>
      <c r="C972" t="s">
        <v>766</v>
      </c>
      <c r="D972" t="str">
        <f t="shared" si="15"/>
        <v>Tracy Juarez</v>
      </c>
      <c r="E972">
        <v>22</v>
      </c>
      <c r="F972" t="s">
        <v>26</v>
      </c>
      <c r="G972" t="s">
        <v>41</v>
      </c>
      <c r="H972" s="3">
        <v>135427</v>
      </c>
      <c r="I972" t="s">
        <v>17</v>
      </c>
    </row>
    <row r="973" spans="1:9">
      <c r="A973">
        <v>10992</v>
      </c>
      <c r="B973" t="s">
        <v>563</v>
      </c>
      <c r="C973" t="s">
        <v>259</v>
      </c>
      <c r="D973" t="str">
        <f t="shared" si="15"/>
        <v>Tyler Castro</v>
      </c>
      <c r="E973">
        <v>23</v>
      </c>
      <c r="F973" t="s">
        <v>27</v>
      </c>
      <c r="G973" t="s">
        <v>16</v>
      </c>
      <c r="H973" s="3">
        <v>181119</v>
      </c>
      <c r="I973" t="s">
        <v>17</v>
      </c>
    </row>
    <row r="974" spans="1:9">
      <c r="A974">
        <v>10993</v>
      </c>
      <c r="B974" t="s">
        <v>466</v>
      </c>
      <c r="C974" t="s">
        <v>868</v>
      </c>
      <c r="D974" t="str">
        <f t="shared" si="15"/>
        <v>Michael Grant</v>
      </c>
      <c r="E974">
        <v>25</v>
      </c>
      <c r="F974" t="s">
        <v>27</v>
      </c>
      <c r="G974" t="s">
        <v>16</v>
      </c>
      <c r="H974" s="3">
        <v>68996</v>
      </c>
      <c r="I974" t="s">
        <v>21</v>
      </c>
    </row>
    <row r="975" spans="1:9">
      <c r="A975">
        <v>10994</v>
      </c>
      <c r="B975" t="s">
        <v>869</v>
      </c>
      <c r="C975" t="s">
        <v>150</v>
      </c>
      <c r="D975" t="str">
        <f t="shared" si="15"/>
        <v>Willie Sanchez</v>
      </c>
      <c r="E975">
        <v>26</v>
      </c>
      <c r="F975" t="s">
        <v>15</v>
      </c>
      <c r="G975" t="s">
        <v>30</v>
      </c>
      <c r="H975" s="3">
        <v>49746</v>
      </c>
      <c r="I975" t="s">
        <v>17</v>
      </c>
    </row>
    <row r="976" spans="1:9">
      <c r="A976">
        <v>10995</v>
      </c>
      <c r="B976" t="s">
        <v>824</v>
      </c>
      <c r="C976" t="s">
        <v>121</v>
      </c>
      <c r="D976" t="str">
        <f t="shared" si="15"/>
        <v>Crystal Hill</v>
      </c>
      <c r="E976">
        <v>29</v>
      </c>
      <c r="F976" t="s">
        <v>27</v>
      </c>
      <c r="G976" t="s">
        <v>16</v>
      </c>
      <c r="H976" s="3">
        <v>22033</v>
      </c>
      <c r="I976" t="s">
        <v>17</v>
      </c>
    </row>
    <row r="977" spans="1:9">
      <c r="A977">
        <v>10996</v>
      </c>
      <c r="B977" t="s">
        <v>753</v>
      </c>
      <c r="C977" t="s">
        <v>870</v>
      </c>
      <c r="D977" t="str">
        <f t="shared" si="15"/>
        <v>Susan Walls</v>
      </c>
      <c r="E977">
        <v>33</v>
      </c>
      <c r="F977" t="s">
        <v>26</v>
      </c>
      <c r="G977" t="s">
        <v>36</v>
      </c>
      <c r="H977" s="3">
        <v>128371</v>
      </c>
      <c r="I977" t="s">
        <v>17</v>
      </c>
    </row>
    <row r="978" spans="1:9">
      <c r="A978">
        <v>10997</v>
      </c>
      <c r="B978" t="s">
        <v>68</v>
      </c>
      <c r="C978" t="s">
        <v>97</v>
      </c>
      <c r="D978" t="str">
        <f t="shared" si="15"/>
        <v>Daniel Jackson</v>
      </c>
      <c r="E978">
        <v>34</v>
      </c>
      <c r="F978" t="s">
        <v>15</v>
      </c>
      <c r="G978" t="s">
        <v>36</v>
      </c>
      <c r="H978" s="3">
        <v>109443</v>
      </c>
      <c r="I978" t="s">
        <v>21</v>
      </c>
    </row>
    <row r="979" spans="1:9">
      <c r="A979">
        <v>10998</v>
      </c>
      <c r="B979" t="s">
        <v>647</v>
      </c>
      <c r="C979" t="s">
        <v>619</v>
      </c>
      <c r="D979" t="str">
        <f t="shared" si="15"/>
        <v>Bridget Barrett</v>
      </c>
      <c r="E979">
        <v>30</v>
      </c>
      <c r="F979" t="s">
        <v>15</v>
      </c>
      <c r="G979" t="s">
        <v>53</v>
      </c>
      <c r="H979" s="3">
        <v>160156</v>
      </c>
      <c r="I979" t="s">
        <v>21</v>
      </c>
    </row>
    <row r="980" spans="1:9">
      <c r="A980">
        <v>10999</v>
      </c>
      <c r="B980" t="s">
        <v>603</v>
      </c>
      <c r="C980" t="s">
        <v>871</v>
      </c>
      <c r="D980" t="str">
        <f t="shared" si="15"/>
        <v>Julie Cooke</v>
      </c>
      <c r="E980">
        <v>30</v>
      </c>
      <c r="F980" t="s">
        <v>26</v>
      </c>
      <c r="G980" t="s">
        <v>54</v>
      </c>
      <c r="H980" s="3">
        <v>17505</v>
      </c>
      <c r="I980" t="s">
        <v>17</v>
      </c>
    </row>
    <row r="981" spans="1:9">
      <c r="A981">
        <v>11000</v>
      </c>
      <c r="B981" t="s">
        <v>190</v>
      </c>
      <c r="C981" t="s">
        <v>112</v>
      </c>
      <c r="D981" t="str">
        <f t="shared" si="15"/>
        <v>Jose Hall</v>
      </c>
      <c r="E981">
        <v>24</v>
      </c>
      <c r="F981" t="s">
        <v>15</v>
      </c>
      <c r="G981" t="s">
        <v>27</v>
      </c>
      <c r="H981" s="3">
        <v>170806</v>
      </c>
      <c r="I981" t="s">
        <v>21</v>
      </c>
    </row>
  </sheetData>
  <sortState xmlns:xlrd2="http://schemas.microsoft.com/office/spreadsheetml/2017/richdata2" ref="A2:F988">
    <sortCondition ref="A2:A98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9547-006A-465F-B28D-43B5B3809834}">
  <dimension ref="A2:E454"/>
  <sheetViews>
    <sheetView topLeftCell="A449" zoomScale="265" workbookViewId="0">
      <selection activeCell="A4" sqref="A4"/>
    </sheetView>
  </sheetViews>
  <sheetFormatPr defaultRowHeight="14.25"/>
  <cols>
    <col min="1" max="1" width="11.9296875" bestFit="1" customWidth="1"/>
    <col min="2" max="2" width="14.73046875" bestFit="1" customWidth="1"/>
    <col min="3" max="3" width="4.59765625" bestFit="1" customWidth="1"/>
    <col min="4" max="4" width="5.265625" bestFit="1" customWidth="1"/>
    <col min="5" max="5" width="9.9296875" bestFit="1" customWidth="1"/>
    <col min="6" max="6" width="10" bestFit="1" customWidth="1"/>
    <col min="7" max="7" width="8.06640625" bestFit="1" customWidth="1"/>
    <col min="8" max="8" width="5.3984375" bestFit="1" customWidth="1"/>
    <col min="9" max="9" width="4.33203125" bestFit="1" customWidth="1"/>
    <col min="10" max="10" width="8.53125" bestFit="1" customWidth="1"/>
    <col min="11" max="11" width="4.19921875" bestFit="1" customWidth="1"/>
    <col min="12" max="12" width="8.9296875" bestFit="1" customWidth="1"/>
    <col min="13" max="13" width="8.86328125" bestFit="1" customWidth="1"/>
    <col min="14" max="14" width="5.59765625" bestFit="1" customWidth="1"/>
    <col min="15" max="15" width="6.6640625" bestFit="1" customWidth="1"/>
    <col min="16" max="16" width="4.73046875" bestFit="1" customWidth="1"/>
    <col min="17" max="17" width="6" bestFit="1" customWidth="1"/>
    <col min="18" max="18" width="7.3984375" bestFit="1" customWidth="1"/>
    <col min="19" max="19" width="6.06640625" bestFit="1" customWidth="1"/>
    <col min="20" max="20" width="6.33203125" bestFit="1" customWidth="1"/>
    <col min="21" max="21" width="6.86328125" bestFit="1" customWidth="1"/>
    <col min="22" max="22" width="4.265625" bestFit="1" customWidth="1"/>
    <col min="23" max="23" width="6.86328125" bestFit="1" customWidth="1"/>
    <col min="24" max="24" width="5.265625" bestFit="1" customWidth="1"/>
    <col min="25" max="25" width="6.265625" bestFit="1" customWidth="1"/>
    <col min="26" max="26" width="4.86328125" bestFit="1" customWidth="1"/>
    <col min="27" max="27" width="3.86328125" bestFit="1" customWidth="1"/>
    <col min="28" max="28" width="4.86328125" bestFit="1" customWidth="1"/>
    <col min="29" max="29" width="7.1328125" bestFit="1" customWidth="1"/>
    <col min="30" max="30" width="7.46484375" bestFit="1" customWidth="1"/>
    <col min="31" max="31" width="7.796875" bestFit="1" customWidth="1"/>
    <col min="32" max="32" width="7" bestFit="1" customWidth="1"/>
    <col min="33" max="33" width="7.33203125" bestFit="1" customWidth="1"/>
    <col min="34" max="34" width="3.86328125" bestFit="1" customWidth="1"/>
    <col min="35" max="35" width="5.9296875" bestFit="1" customWidth="1"/>
    <col min="36" max="36" width="5.796875" bestFit="1" customWidth="1"/>
    <col min="37" max="37" width="6.1328125" bestFit="1" customWidth="1"/>
    <col min="38" max="38" width="5.3984375" bestFit="1" customWidth="1"/>
    <col min="39" max="39" width="6.1328125" bestFit="1" customWidth="1"/>
    <col min="40" max="41" width="6.3984375" bestFit="1" customWidth="1"/>
    <col min="42" max="42" width="6.1328125" bestFit="1" customWidth="1"/>
    <col min="43" max="43" width="5.9296875" bestFit="1" customWidth="1"/>
    <col min="44" max="44" width="3.59765625" bestFit="1" customWidth="1"/>
    <col min="45" max="45" width="5.19921875" bestFit="1" customWidth="1"/>
    <col min="46" max="46" width="5.796875" bestFit="1" customWidth="1"/>
    <col min="47" max="47" width="7.06640625" bestFit="1" customWidth="1"/>
    <col min="48" max="48" width="5.59765625" bestFit="1" customWidth="1"/>
    <col min="49" max="49" width="6.86328125" bestFit="1" customWidth="1"/>
    <col min="50" max="50" width="8.3984375" bestFit="1" customWidth="1"/>
    <col min="51" max="51" width="4.46484375" bestFit="1" customWidth="1"/>
    <col min="52" max="52" width="6.73046875" bestFit="1" customWidth="1"/>
    <col min="53" max="53" width="6.19921875" bestFit="1" customWidth="1"/>
    <col min="54" max="54" width="6.86328125" bestFit="1" customWidth="1"/>
    <col min="55" max="55" width="6.33203125" bestFit="1" customWidth="1"/>
    <col min="56" max="56" width="7.59765625" bestFit="1" customWidth="1"/>
    <col min="57" max="57" width="6.3984375" bestFit="1" customWidth="1"/>
    <col min="58" max="58" width="7.46484375" bestFit="1" customWidth="1"/>
    <col min="59" max="59" width="6.53125" bestFit="1" customWidth="1"/>
    <col min="60" max="60" width="7.59765625" bestFit="1" customWidth="1"/>
    <col min="61" max="61" width="4.9296875" bestFit="1" customWidth="1"/>
    <col min="62" max="62" width="6.9296875" bestFit="1" customWidth="1"/>
    <col min="63" max="63" width="6.53125" bestFit="1" customWidth="1"/>
    <col min="64" max="64" width="7.06640625" bestFit="1" customWidth="1"/>
    <col min="65" max="65" width="6.3984375" bestFit="1" customWidth="1"/>
    <col min="66" max="66" width="7.86328125" bestFit="1" customWidth="1"/>
    <col min="67" max="67" width="5.46484375" bestFit="1" customWidth="1"/>
    <col min="68" max="68" width="5.33203125" bestFit="1" customWidth="1"/>
    <col min="69" max="69" width="5.265625" bestFit="1" customWidth="1"/>
    <col min="70" max="70" width="6.46484375" bestFit="1" customWidth="1"/>
    <col min="71" max="71" width="5.53125" bestFit="1" customWidth="1"/>
    <col min="72" max="72" width="5.86328125" bestFit="1" customWidth="1"/>
    <col min="73" max="73" width="8.19921875" bestFit="1" customWidth="1"/>
    <col min="74" max="74" width="8.59765625" bestFit="1" customWidth="1"/>
    <col min="75" max="75" width="6.46484375" bestFit="1" customWidth="1"/>
    <col min="76" max="76" width="6" bestFit="1" customWidth="1"/>
    <col min="77" max="77" width="4.1328125" bestFit="1" customWidth="1"/>
    <col min="78" max="78" width="5.06640625" bestFit="1" customWidth="1"/>
    <col min="79" max="79" width="7.19921875" bestFit="1" customWidth="1"/>
    <col min="80" max="80" width="5.1328125" bestFit="1" customWidth="1"/>
    <col min="81" max="81" width="7.6640625" bestFit="1" customWidth="1"/>
    <col min="82" max="82" width="5.73046875" bestFit="1" customWidth="1"/>
    <col min="83" max="83" width="5.86328125" bestFit="1" customWidth="1"/>
    <col min="84" max="84" width="5.73046875" bestFit="1" customWidth="1"/>
    <col min="85" max="85" width="9.46484375" bestFit="1" customWidth="1"/>
    <col min="86" max="86" width="5.46484375" bestFit="1" customWidth="1"/>
    <col min="87" max="87" width="5" bestFit="1" customWidth="1"/>
    <col min="88" max="88" width="8.19921875" bestFit="1" customWidth="1"/>
    <col min="89" max="89" width="7.06640625" bestFit="1" customWidth="1"/>
    <col min="90" max="90" width="7.46484375" bestFit="1" customWidth="1"/>
    <col min="91" max="91" width="8.73046875" bestFit="1" customWidth="1"/>
    <col min="92" max="92" width="7.46484375" bestFit="1" customWidth="1"/>
    <col min="93" max="93" width="6.06640625" bestFit="1" customWidth="1"/>
    <col min="94" max="94" width="7.1328125" bestFit="1" customWidth="1"/>
    <col min="95" max="95" width="5.53125" bestFit="1" customWidth="1"/>
    <col min="96" max="96" width="5.06640625" bestFit="1" customWidth="1"/>
    <col min="97" max="97" width="6.86328125" bestFit="1" customWidth="1"/>
    <col min="98" max="98" width="8.19921875" bestFit="1" customWidth="1"/>
    <col min="99" max="99" width="7.19921875" bestFit="1" customWidth="1"/>
    <col min="100" max="101" width="8.19921875" bestFit="1" customWidth="1"/>
    <col min="102" max="102" width="10.46484375" bestFit="1" customWidth="1"/>
    <col min="103" max="103" width="6.53125" bestFit="1" customWidth="1"/>
    <col min="104" max="104" width="5.3984375" bestFit="1" customWidth="1"/>
    <col min="105" max="105" width="5.59765625" bestFit="1" customWidth="1"/>
    <col min="106" max="106" width="5.06640625" bestFit="1" customWidth="1"/>
    <col min="107" max="107" width="5.3984375" bestFit="1" customWidth="1"/>
    <col min="108" max="108" width="7" bestFit="1" customWidth="1"/>
    <col min="109" max="109" width="6.1328125" bestFit="1" customWidth="1"/>
    <col min="110" max="110" width="5.53125" bestFit="1" customWidth="1"/>
    <col min="111" max="111" width="8.19921875" bestFit="1" customWidth="1"/>
    <col min="112" max="112" width="5" bestFit="1" customWidth="1"/>
    <col min="113" max="113" width="6.53125" bestFit="1" customWidth="1"/>
    <col min="114" max="114" width="7" bestFit="1" customWidth="1"/>
    <col min="115" max="115" width="5.9296875" bestFit="1" customWidth="1"/>
    <col min="116" max="116" width="5.86328125" bestFit="1" customWidth="1"/>
    <col min="117" max="118" width="6.265625" bestFit="1" customWidth="1"/>
    <col min="119" max="119" width="5.265625" bestFit="1" customWidth="1"/>
    <col min="120" max="120" width="7.6640625" bestFit="1" customWidth="1"/>
    <col min="121" max="121" width="5.53125" bestFit="1" customWidth="1"/>
    <col min="122" max="122" width="6.6640625" bestFit="1" customWidth="1"/>
    <col min="123" max="123" width="5.33203125" bestFit="1" customWidth="1"/>
    <col min="124" max="124" width="5.3984375" bestFit="1" customWidth="1"/>
    <col min="125" max="125" width="5.33203125" bestFit="1" customWidth="1"/>
    <col min="126" max="126" width="9.59765625" bestFit="1" customWidth="1"/>
    <col min="127" max="127" width="6.53125" bestFit="1" customWidth="1"/>
    <col min="128" max="128" width="5" bestFit="1" customWidth="1"/>
    <col min="129" max="129" width="7.33203125" bestFit="1" customWidth="1"/>
    <col min="130" max="130" width="5.53125" bestFit="1" customWidth="1"/>
    <col min="131" max="131" width="6" bestFit="1" customWidth="1"/>
    <col min="132" max="132" width="7.1328125" bestFit="1" customWidth="1"/>
    <col min="133" max="133" width="5.33203125" bestFit="1" customWidth="1"/>
    <col min="134" max="134" width="6.73046875" bestFit="1" customWidth="1"/>
    <col min="135" max="135" width="5.796875" bestFit="1" customWidth="1"/>
    <col min="136" max="136" width="6.9296875" bestFit="1" customWidth="1"/>
    <col min="137" max="137" width="2.73046875" bestFit="1" customWidth="1"/>
    <col min="138" max="138" width="5.19921875" bestFit="1" customWidth="1"/>
    <col min="139" max="139" width="8.19921875" bestFit="1" customWidth="1"/>
    <col min="140" max="140" width="4.06640625" bestFit="1" customWidth="1"/>
    <col min="141" max="141" width="4.796875" bestFit="1" customWidth="1"/>
    <col min="142" max="142" width="4.265625" bestFit="1" customWidth="1"/>
    <col min="143" max="143" width="3.6640625" bestFit="1" customWidth="1"/>
    <col min="144" max="144" width="5.73046875" bestFit="1" customWidth="1"/>
    <col min="145" max="145" width="5.1328125" bestFit="1" customWidth="1"/>
    <col min="146" max="146" width="5.796875" bestFit="1" customWidth="1"/>
    <col min="147" max="147" width="3.796875" bestFit="1" customWidth="1"/>
    <col min="148" max="148" width="4.73046875" bestFit="1" customWidth="1"/>
    <col min="149" max="149" width="5.73046875" bestFit="1" customWidth="1"/>
    <col min="150" max="150" width="3.796875" bestFit="1" customWidth="1"/>
    <col min="151" max="151" width="4.73046875" bestFit="1" customWidth="1"/>
    <col min="152" max="152" width="5.9296875" bestFit="1" customWidth="1"/>
    <col min="153" max="153" width="5.3984375" bestFit="1" customWidth="1"/>
    <col min="154" max="154" width="5.73046875" bestFit="1" customWidth="1"/>
    <col min="155" max="155" width="4.59765625" bestFit="1" customWidth="1"/>
    <col min="156" max="156" width="6" bestFit="1" customWidth="1"/>
    <col min="157" max="157" width="4.1328125" bestFit="1" customWidth="1"/>
    <col min="158" max="158" width="4.73046875" bestFit="1" customWidth="1"/>
    <col min="159" max="159" width="6.06640625" bestFit="1" customWidth="1"/>
    <col min="160" max="160" width="7.19921875" bestFit="1" customWidth="1"/>
    <col min="161" max="161" width="6.6640625" bestFit="1" customWidth="1"/>
    <col min="162" max="162" width="5.265625" bestFit="1" customWidth="1"/>
    <col min="163" max="163" width="6.6640625" bestFit="1" customWidth="1"/>
    <col min="164" max="164" width="8.1328125" bestFit="1" customWidth="1"/>
    <col min="165" max="165" width="8.19921875" bestFit="1" customWidth="1"/>
    <col min="166" max="166" width="3.9296875" bestFit="1" customWidth="1"/>
    <col min="167" max="167" width="4.46484375" bestFit="1" customWidth="1"/>
    <col min="168" max="168" width="6.53125" bestFit="1" customWidth="1"/>
    <col min="169" max="169" width="5.53125" bestFit="1" customWidth="1"/>
    <col min="170" max="170" width="7.46484375" bestFit="1" customWidth="1"/>
    <col min="171" max="171" width="7.06640625" bestFit="1" customWidth="1"/>
    <col min="172" max="172" width="9.86328125" bestFit="1" customWidth="1"/>
    <col min="173" max="173" width="5.796875" bestFit="1" customWidth="1"/>
    <col min="174" max="174" width="7.06640625" bestFit="1" customWidth="1"/>
    <col min="175" max="175" width="6.265625" bestFit="1" customWidth="1"/>
    <col min="176" max="176" width="5.265625" bestFit="1" customWidth="1"/>
    <col min="177" max="177" width="7.265625" bestFit="1" customWidth="1"/>
    <col min="178" max="178" width="5" bestFit="1" customWidth="1"/>
    <col min="179" max="179" width="5.53125" bestFit="1" customWidth="1"/>
    <col min="180" max="180" width="4.9296875" bestFit="1" customWidth="1"/>
    <col min="181" max="181" width="6.33203125" bestFit="1" customWidth="1"/>
    <col min="182" max="182" width="3.19921875" bestFit="1" customWidth="1"/>
    <col min="183" max="183" width="5" bestFit="1" customWidth="1"/>
    <col min="184" max="184" width="7.19921875" bestFit="1" customWidth="1"/>
    <col min="185" max="185" width="5.59765625" bestFit="1" customWidth="1"/>
    <col min="186" max="186" width="5" bestFit="1" customWidth="1"/>
    <col min="187" max="187" width="4.265625" bestFit="1" customWidth="1"/>
    <col min="188" max="188" width="4.59765625" bestFit="1" customWidth="1"/>
    <col min="189" max="189" width="5.73046875" bestFit="1" customWidth="1"/>
    <col min="190" max="190" width="7.19921875" bestFit="1" customWidth="1"/>
    <col min="191" max="191" width="5.1328125" bestFit="1" customWidth="1"/>
    <col min="192" max="192" width="5.33203125" bestFit="1" customWidth="1"/>
    <col min="193" max="193" width="9.46484375" bestFit="1" customWidth="1"/>
    <col min="194" max="195" width="5.796875" bestFit="1" customWidth="1"/>
    <col min="196" max="196" width="5" bestFit="1" customWidth="1"/>
    <col min="197" max="197" width="5.265625" bestFit="1" customWidth="1"/>
    <col min="198" max="198" width="3.19921875" bestFit="1" customWidth="1"/>
    <col min="199" max="199" width="6.1328125" bestFit="1" customWidth="1"/>
    <col min="200" max="200" width="5.3984375" bestFit="1" customWidth="1"/>
    <col min="201" max="201" width="7.19921875" bestFit="1" customWidth="1"/>
    <col min="202" max="202" width="8.06640625" bestFit="1" customWidth="1"/>
    <col min="203" max="203" width="6.46484375" bestFit="1" customWidth="1"/>
    <col min="204" max="204" width="4.19921875" bestFit="1" customWidth="1"/>
    <col min="205" max="205" width="5.19921875" bestFit="1" customWidth="1"/>
    <col min="206" max="206" width="6.59765625" bestFit="1" customWidth="1"/>
    <col min="207" max="207" width="5.265625" bestFit="1" customWidth="1"/>
    <col min="208" max="208" width="5.3984375" bestFit="1" customWidth="1"/>
    <col min="209" max="210" width="3.3984375" bestFit="1" customWidth="1"/>
    <col min="211" max="211" width="3.9296875" bestFit="1" customWidth="1"/>
    <col min="212" max="212" width="4.46484375" bestFit="1" customWidth="1"/>
    <col min="213" max="213" width="4.796875" bestFit="1" customWidth="1"/>
    <col min="214" max="214" width="6.3984375" bestFit="1" customWidth="1"/>
    <col min="215" max="216" width="8.06640625" bestFit="1" customWidth="1"/>
    <col min="217" max="217" width="4.265625" bestFit="1" customWidth="1"/>
    <col min="218" max="218" width="6.3984375" bestFit="1" customWidth="1"/>
    <col min="219" max="219" width="4.33203125" bestFit="1" customWidth="1"/>
    <col min="220" max="220" width="6.33203125" bestFit="1" customWidth="1"/>
    <col min="221" max="221" width="5.19921875" bestFit="1" customWidth="1"/>
    <col min="222" max="222" width="4.3984375" bestFit="1" customWidth="1"/>
    <col min="223" max="224" width="4.33203125" bestFit="1" customWidth="1"/>
    <col min="225" max="225" width="5.3984375" bestFit="1" customWidth="1"/>
    <col min="226" max="226" width="4.3984375" bestFit="1" customWidth="1"/>
    <col min="227" max="227" width="5.46484375" bestFit="1" customWidth="1"/>
    <col min="228" max="228" width="4.33203125" bestFit="1" customWidth="1"/>
    <col min="229" max="229" width="5.46484375" bestFit="1" customWidth="1"/>
    <col min="230" max="230" width="4.33203125" bestFit="1" customWidth="1"/>
    <col min="231" max="231" width="6.796875" bestFit="1" customWidth="1"/>
    <col min="232" max="232" width="8.59765625" bestFit="1" customWidth="1"/>
    <col min="233" max="233" width="8" bestFit="1" customWidth="1"/>
    <col min="234" max="234" width="5.265625" bestFit="1" customWidth="1"/>
    <col min="235" max="235" width="5.1328125" bestFit="1" customWidth="1"/>
    <col min="236" max="236" width="6.1328125" bestFit="1" customWidth="1"/>
    <col min="237" max="237" width="4.46484375" bestFit="1" customWidth="1"/>
    <col min="238" max="238" width="5.19921875" bestFit="1" customWidth="1"/>
    <col min="239" max="239" width="3.73046875" bestFit="1" customWidth="1"/>
    <col min="240" max="240" width="3.86328125" bestFit="1" customWidth="1"/>
    <col min="241" max="241" width="7.9296875" bestFit="1" customWidth="1"/>
    <col min="242" max="242" width="5.3984375" bestFit="1" customWidth="1"/>
    <col min="243" max="243" width="5.9296875" bestFit="1" customWidth="1"/>
    <col min="244" max="244" width="6" bestFit="1" customWidth="1"/>
    <col min="245" max="245" width="6.9296875" bestFit="1" customWidth="1"/>
    <col min="246" max="246" width="6.33203125" bestFit="1" customWidth="1"/>
    <col min="247" max="247" width="4.19921875" bestFit="1" customWidth="1"/>
    <col min="248" max="248" width="5.59765625" bestFit="1" customWidth="1"/>
    <col min="249" max="249" width="6.73046875" bestFit="1" customWidth="1"/>
    <col min="250" max="250" width="4.73046875" bestFit="1" customWidth="1"/>
    <col min="251" max="251" width="6" bestFit="1" customWidth="1"/>
    <col min="252" max="252" width="5.265625" bestFit="1" customWidth="1"/>
    <col min="253" max="253" width="6.33203125" bestFit="1" customWidth="1"/>
    <col min="254" max="254" width="4.9296875" bestFit="1" customWidth="1"/>
    <col min="255" max="255" width="4.59765625" bestFit="1" customWidth="1"/>
    <col min="256" max="256" width="3.59765625" bestFit="1" customWidth="1"/>
    <col min="257" max="257" width="8.33203125" bestFit="1" customWidth="1"/>
    <col min="258" max="258" width="5.53125" bestFit="1" customWidth="1"/>
    <col min="259" max="259" width="4" bestFit="1" customWidth="1"/>
    <col min="260" max="260" width="4.59765625" bestFit="1" customWidth="1"/>
    <col min="261" max="261" width="5.6640625" bestFit="1" customWidth="1"/>
    <col min="262" max="262" width="3.46484375" bestFit="1" customWidth="1"/>
    <col min="263" max="263" width="3.86328125" bestFit="1" customWidth="1"/>
    <col min="264" max="264" width="4.33203125" bestFit="1" customWidth="1"/>
    <col min="265" max="266" width="6.6640625" bestFit="1" customWidth="1"/>
    <col min="267" max="267" width="5.1328125" bestFit="1" customWidth="1"/>
    <col min="268" max="268" width="6.9296875" bestFit="1" customWidth="1"/>
    <col min="269" max="269" width="4.06640625" bestFit="1" customWidth="1"/>
    <col min="270" max="270" width="4" bestFit="1" customWidth="1"/>
    <col min="271" max="271" width="5.53125" bestFit="1" customWidth="1"/>
    <col min="272" max="272" width="5.9296875" bestFit="1" customWidth="1"/>
    <col min="273" max="273" width="4.1328125" bestFit="1" customWidth="1"/>
    <col min="274" max="274" width="3.73046875" bestFit="1" customWidth="1"/>
    <col min="275" max="275" width="5.53125" bestFit="1" customWidth="1"/>
    <col min="276" max="276" width="4.46484375" bestFit="1" customWidth="1"/>
    <col min="277" max="277" width="4.06640625" bestFit="1" customWidth="1"/>
    <col min="278" max="278" width="4.59765625" bestFit="1" customWidth="1"/>
    <col min="279" max="279" width="8.19921875" bestFit="1" customWidth="1"/>
    <col min="280" max="280" width="5.59765625" bestFit="1" customWidth="1"/>
    <col min="281" max="281" width="7.59765625" bestFit="1" customWidth="1"/>
    <col min="282" max="282" width="4.73046875" bestFit="1" customWidth="1"/>
    <col min="283" max="283" width="6.1328125" bestFit="1" customWidth="1"/>
    <col min="284" max="284" width="6.6640625" bestFit="1" customWidth="1"/>
    <col min="285" max="285" width="5.19921875" bestFit="1" customWidth="1"/>
    <col min="286" max="286" width="8.265625" bestFit="1" customWidth="1"/>
    <col min="287" max="287" width="5.265625" bestFit="1" customWidth="1"/>
    <col min="288" max="288" width="7.06640625" bestFit="1" customWidth="1"/>
    <col min="289" max="289" width="4.73046875" bestFit="1" customWidth="1"/>
    <col min="290" max="290" width="4.59765625" bestFit="1" customWidth="1"/>
    <col min="291" max="291" width="6.06640625" bestFit="1" customWidth="1"/>
    <col min="292" max="292" width="7.06640625" bestFit="1" customWidth="1"/>
    <col min="293" max="293" width="7.6640625" bestFit="1" customWidth="1"/>
    <col min="294" max="294" width="7.265625" bestFit="1" customWidth="1"/>
    <col min="295" max="295" width="7.19921875" bestFit="1" customWidth="1"/>
    <col min="296" max="296" width="6.9296875" bestFit="1" customWidth="1"/>
    <col min="297" max="297" width="3.59765625" bestFit="1" customWidth="1"/>
    <col min="298" max="299" width="7.1328125" bestFit="1" customWidth="1"/>
    <col min="300" max="300" width="7.19921875" bestFit="1" customWidth="1"/>
    <col min="301" max="301" width="7.6640625" bestFit="1" customWidth="1"/>
    <col min="302" max="302" width="4.1328125" bestFit="1" customWidth="1"/>
    <col min="303" max="303" width="5" bestFit="1" customWidth="1"/>
    <col min="304" max="304" width="5.06640625" bestFit="1" customWidth="1"/>
    <col min="305" max="305" width="6.59765625" bestFit="1" customWidth="1"/>
    <col min="306" max="306" width="6.73046875" bestFit="1" customWidth="1"/>
    <col min="307" max="307" width="6.53125" bestFit="1" customWidth="1"/>
    <col min="308" max="308" width="7.46484375" bestFit="1" customWidth="1"/>
    <col min="309" max="309" width="4.53125" bestFit="1" customWidth="1"/>
    <col min="310" max="310" width="6.59765625" bestFit="1" customWidth="1"/>
    <col min="311" max="311" width="8.59765625" bestFit="1" customWidth="1"/>
    <col min="312" max="312" width="8.73046875" bestFit="1" customWidth="1"/>
    <col min="313" max="313" width="7.86328125" bestFit="1" customWidth="1"/>
    <col min="314" max="314" width="5.9296875" bestFit="1" customWidth="1"/>
    <col min="315" max="315" width="5" bestFit="1" customWidth="1"/>
    <col min="316" max="316" width="5.53125" bestFit="1" customWidth="1"/>
    <col min="317" max="317" width="4.59765625" bestFit="1" customWidth="1"/>
    <col min="318" max="318" width="5.59765625" bestFit="1" customWidth="1"/>
    <col min="319" max="319" width="5.53125" bestFit="1" customWidth="1"/>
    <col min="320" max="320" width="5.33203125" bestFit="1" customWidth="1"/>
    <col min="321" max="321" width="5.6640625" bestFit="1" customWidth="1"/>
    <col min="322" max="322" width="5.53125" bestFit="1" customWidth="1"/>
    <col min="323" max="323" width="5.3984375" bestFit="1" customWidth="1"/>
    <col min="324" max="324" width="5.33203125" bestFit="1" customWidth="1"/>
    <col min="325" max="325" width="6.53125" bestFit="1" customWidth="1"/>
    <col min="326" max="326" width="4.33203125" bestFit="1" customWidth="1"/>
    <col min="327" max="327" width="6.9296875" bestFit="1" customWidth="1"/>
    <col min="328" max="328" width="6.3984375" bestFit="1" customWidth="1"/>
    <col min="329" max="329" width="4.33203125" bestFit="1" customWidth="1"/>
    <col min="330" max="331" width="8.46484375" bestFit="1" customWidth="1"/>
    <col min="332" max="332" width="5.9296875" bestFit="1" customWidth="1"/>
    <col min="333" max="333" width="6.1328125" bestFit="1" customWidth="1"/>
    <col min="334" max="334" width="5" bestFit="1" customWidth="1"/>
    <col min="335" max="335" width="4.33203125" bestFit="1" customWidth="1"/>
    <col min="336" max="336" width="6.33203125" bestFit="1" customWidth="1"/>
    <col min="337" max="337" width="5.3984375" bestFit="1" customWidth="1"/>
    <col min="338" max="338" width="6.9296875" bestFit="1" customWidth="1"/>
    <col min="339" max="339" width="5.796875" bestFit="1" customWidth="1"/>
    <col min="340" max="340" width="8.33203125" bestFit="1" customWidth="1"/>
    <col min="341" max="341" width="7.796875" bestFit="1" customWidth="1"/>
    <col min="342" max="342" width="5.9296875" bestFit="1" customWidth="1"/>
    <col min="343" max="343" width="6.9296875" bestFit="1" customWidth="1"/>
    <col min="344" max="344" width="7" bestFit="1" customWidth="1"/>
    <col min="345" max="345" width="4.265625" bestFit="1" customWidth="1"/>
    <col min="346" max="346" width="4.73046875" bestFit="1" customWidth="1"/>
    <col min="347" max="347" width="6.1328125" bestFit="1" customWidth="1"/>
    <col min="348" max="348" width="5.3984375" bestFit="1" customWidth="1"/>
    <col min="349" max="350" width="6.3984375" bestFit="1" customWidth="1"/>
    <col min="351" max="352" width="4.73046875" bestFit="1" customWidth="1"/>
    <col min="353" max="353" width="4.265625" bestFit="1" customWidth="1"/>
    <col min="354" max="354" width="8.9296875" bestFit="1" customWidth="1"/>
    <col min="355" max="355" width="6.796875" bestFit="1" customWidth="1"/>
    <col min="356" max="356" width="6.86328125" bestFit="1" customWidth="1"/>
    <col min="357" max="357" width="6.3984375" bestFit="1" customWidth="1"/>
    <col min="358" max="358" width="7.73046875" bestFit="1" customWidth="1"/>
    <col min="359" max="359" width="5.3984375" bestFit="1" customWidth="1"/>
    <col min="360" max="360" width="8.6640625" bestFit="1" customWidth="1"/>
    <col min="361" max="361" width="7.06640625" bestFit="1" customWidth="1"/>
    <col min="362" max="362" width="4.9296875" bestFit="1" customWidth="1"/>
    <col min="363" max="363" width="4.73046875" bestFit="1" customWidth="1"/>
    <col min="364" max="364" width="8.796875" bestFit="1" customWidth="1"/>
    <col min="365" max="365" width="9.1328125" bestFit="1" customWidth="1"/>
    <col min="366" max="366" width="5.796875" bestFit="1" customWidth="1"/>
    <col min="367" max="367" width="7.9296875" bestFit="1" customWidth="1"/>
    <col min="368" max="368" width="6.46484375" bestFit="1" customWidth="1"/>
    <col min="369" max="370" width="5.796875" bestFit="1" customWidth="1"/>
    <col min="371" max="371" width="6.73046875" bestFit="1" customWidth="1"/>
    <col min="372" max="372" width="5.59765625" bestFit="1" customWidth="1"/>
    <col min="373" max="373" width="6.33203125" bestFit="1" customWidth="1"/>
    <col min="374" max="374" width="4.796875" bestFit="1" customWidth="1"/>
    <col min="375" max="375" width="6.265625" bestFit="1" customWidth="1"/>
    <col min="376" max="376" width="5.265625" bestFit="1" customWidth="1"/>
    <col min="377" max="377" width="6.265625" bestFit="1" customWidth="1"/>
    <col min="378" max="378" width="6.33203125" bestFit="1" customWidth="1"/>
    <col min="379" max="379" width="7.46484375" bestFit="1" customWidth="1"/>
    <col min="380" max="380" width="5.1328125" bestFit="1" customWidth="1"/>
    <col min="381" max="381" width="6.796875" bestFit="1" customWidth="1"/>
    <col min="382" max="382" width="5.3984375" bestFit="1" customWidth="1"/>
    <col min="383" max="383" width="9" bestFit="1" customWidth="1"/>
    <col min="384" max="384" width="6.265625" bestFit="1" customWidth="1"/>
    <col min="385" max="385" width="5.6640625" bestFit="1" customWidth="1"/>
    <col min="386" max="386" width="5.73046875" bestFit="1" customWidth="1"/>
    <col min="387" max="387" width="7.6640625" bestFit="1" customWidth="1"/>
    <col min="388" max="388" width="6.53125" bestFit="1" customWidth="1"/>
    <col min="389" max="389" width="5.59765625" bestFit="1" customWidth="1"/>
    <col min="390" max="390" width="6.1328125" bestFit="1" customWidth="1"/>
    <col min="391" max="391" width="4.3984375" bestFit="1" customWidth="1"/>
    <col min="392" max="392" width="7.06640625" bestFit="1" customWidth="1"/>
    <col min="393" max="393" width="6.1328125" bestFit="1" customWidth="1"/>
    <col min="394" max="394" width="7.19921875" bestFit="1" customWidth="1"/>
    <col min="395" max="395" width="4.06640625" bestFit="1" customWidth="1"/>
    <col min="396" max="396" width="5.53125" bestFit="1" customWidth="1"/>
    <col min="397" max="397" width="4.6640625" bestFit="1" customWidth="1"/>
    <col min="398" max="398" width="5.46484375" bestFit="1" customWidth="1"/>
    <col min="399" max="399" width="6" bestFit="1" customWidth="1"/>
    <col min="400" max="400" width="4.59765625" bestFit="1" customWidth="1"/>
    <col min="401" max="401" width="5" bestFit="1" customWidth="1"/>
    <col min="402" max="402" width="4.1328125" bestFit="1" customWidth="1"/>
    <col min="403" max="403" width="4.6640625" bestFit="1" customWidth="1"/>
    <col min="404" max="405" width="6.3984375" bestFit="1" customWidth="1"/>
    <col min="406" max="406" width="7.59765625" bestFit="1" customWidth="1"/>
    <col min="407" max="407" width="7.9296875" bestFit="1" customWidth="1"/>
    <col min="408" max="408" width="4.6640625" bestFit="1" customWidth="1"/>
    <col min="409" max="409" width="5.53125" bestFit="1" customWidth="1"/>
    <col min="410" max="410" width="6.9296875" bestFit="1" customWidth="1"/>
    <col min="411" max="411" width="7.33203125" bestFit="1" customWidth="1"/>
    <col min="412" max="412" width="5.3984375" bestFit="1" customWidth="1"/>
    <col min="413" max="413" width="6.796875" bestFit="1" customWidth="1"/>
    <col min="414" max="414" width="5.6640625" bestFit="1" customWidth="1"/>
    <col min="415" max="415" width="6.3984375" bestFit="1" customWidth="1"/>
    <col min="416" max="416" width="6.6640625" bestFit="1" customWidth="1"/>
    <col min="417" max="417" width="6.9296875" bestFit="1" customWidth="1"/>
    <col min="418" max="419" width="5.3984375" bestFit="1" customWidth="1"/>
    <col min="420" max="420" width="3.73046875" bestFit="1" customWidth="1"/>
    <col min="421" max="421" width="6.796875" bestFit="1" customWidth="1"/>
    <col min="422" max="422" width="7.33203125" bestFit="1" customWidth="1"/>
    <col min="423" max="423" width="7.1328125" bestFit="1" customWidth="1"/>
    <col min="424" max="424" width="3.6640625" bestFit="1" customWidth="1"/>
    <col min="425" max="425" width="4.53125" bestFit="1" customWidth="1"/>
    <col min="426" max="426" width="10" bestFit="1" customWidth="1"/>
  </cols>
  <sheetData>
    <row r="2" spans="1:5">
      <c r="A2" s="1" t="s">
        <v>57</v>
      </c>
      <c r="B2" t="s">
        <v>885</v>
      </c>
    </row>
    <row r="4" spans="1:5">
      <c r="B4" s="1" t="s">
        <v>884</v>
      </c>
    </row>
    <row r="5" spans="1:5">
      <c r="A5" s="1" t="s">
        <v>881</v>
      </c>
      <c r="B5" t="s">
        <v>26</v>
      </c>
      <c r="C5" t="s">
        <v>15</v>
      </c>
      <c r="D5" t="s">
        <v>27</v>
      </c>
      <c r="E5" t="s">
        <v>882</v>
      </c>
    </row>
    <row r="6" spans="1:5">
      <c r="A6" s="2" t="s">
        <v>740</v>
      </c>
    </row>
    <row r="7" spans="1:5">
      <c r="A7" s="2" t="s">
        <v>349</v>
      </c>
    </row>
    <row r="8" spans="1:5">
      <c r="A8" s="2" t="s">
        <v>107</v>
      </c>
    </row>
    <row r="9" spans="1:5">
      <c r="A9" s="2" t="s">
        <v>544</v>
      </c>
    </row>
    <row r="10" spans="1:5">
      <c r="A10" s="2" t="s">
        <v>752</v>
      </c>
    </row>
    <row r="11" spans="1:5">
      <c r="A11" s="2" t="s">
        <v>555</v>
      </c>
    </row>
    <row r="12" spans="1:5">
      <c r="A12" s="2" t="s">
        <v>328</v>
      </c>
    </row>
    <row r="13" spans="1:5">
      <c r="A13" s="2" t="s">
        <v>127</v>
      </c>
    </row>
    <row r="14" spans="1:5">
      <c r="A14" s="2" t="s">
        <v>723</v>
      </c>
    </row>
    <row r="15" spans="1:5">
      <c r="A15" s="2" t="s">
        <v>114</v>
      </c>
    </row>
    <row r="16" spans="1:5">
      <c r="A16" s="2" t="s">
        <v>159</v>
      </c>
    </row>
    <row r="17" spans="1:1">
      <c r="A17" s="2" t="s">
        <v>742</v>
      </c>
    </row>
    <row r="18" spans="1:1">
      <c r="A18" s="2" t="s">
        <v>89</v>
      </c>
    </row>
    <row r="19" spans="1:1">
      <c r="A19" s="2" t="s">
        <v>796</v>
      </c>
    </row>
    <row r="20" spans="1:1">
      <c r="A20" s="2" t="s">
        <v>130</v>
      </c>
    </row>
    <row r="21" spans="1:1">
      <c r="A21" s="2" t="s">
        <v>774</v>
      </c>
    </row>
    <row r="22" spans="1:1">
      <c r="A22" s="2" t="s">
        <v>800</v>
      </c>
    </row>
    <row r="23" spans="1:1">
      <c r="A23" s="2" t="s">
        <v>532</v>
      </c>
    </row>
    <row r="24" spans="1:1">
      <c r="A24" s="2" t="s">
        <v>575</v>
      </c>
    </row>
    <row r="25" spans="1:1">
      <c r="A25" s="2" t="s">
        <v>635</v>
      </c>
    </row>
    <row r="26" spans="1:1">
      <c r="A26" s="2" t="s">
        <v>363</v>
      </c>
    </row>
    <row r="27" spans="1:1">
      <c r="A27" s="2" t="s">
        <v>129</v>
      </c>
    </row>
    <row r="28" spans="1:1">
      <c r="A28" s="2" t="s">
        <v>590</v>
      </c>
    </row>
    <row r="29" spans="1:1">
      <c r="A29" s="2" t="s">
        <v>619</v>
      </c>
    </row>
    <row r="30" spans="1:1">
      <c r="A30" s="2" t="s">
        <v>481</v>
      </c>
    </row>
    <row r="31" spans="1:1">
      <c r="A31" s="2" t="s">
        <v>572</v>
      </c>
    </row>
    <row r="32" spans="1:1">
      <c r="A32" s="2" t="s">
        <v>641</v>
      </c>
    </row>
    <row r="33" spans="1:1">
      <c r="A33" s="2" t="s">
        <v>832</v>
      </c>
    </row>
    <row r="34" spans="1:1">
      <c r="A34" s="2" t="s">
        <v>841</v>
      </c>
    </row>
    <row r="35" spans="1:1">
      <c r="A35" s="2" t="s">
        <v>728</v>
      </c>
    </row>
    <row r="36" spans="1:1">
      <c r="A36" s="2" t="s">
        <v>536</v>
      </c>
    </row>
    <row r="37" spans="1:1">
      <c r="A37" s="2" t="s">
        <v>201</v>
      </c>
    </row>
    <row r="38" spans="1:1">
      <c r="A38" s="2" t="s">
        <v>80</v>
      </c>
    </row>
    <row r="39" spans="1:1">
      <c r="A39" s="2" t="s">
        <v>354</v>
      </c>
    </row>
    <row r="40" spans="1:1">
      <c r="A40" s="2" t="s">
        <v>682</v>
      </c>
    </row>
    <row r="41" spans="1:1">
      <c r="A41" s="2" t="s">
        <v>520</v>
      </c>
    </row>
    <row r="42" spans="1:1">
      <c r="A42" s="2" t="s">
        <v>376</v>
      </c>
    </row>
    <row r="43" spans="1:1">
      <c r="A43" s="2" t="s">
        <v>782</v>
      </c>
    </row>
    <row r="44" spans="1:1">
      <c r="A44" s="2" t="s">
        <v>780</v>
      </c>
    </row>
    <row r="45" spans="1:1">
      <c r="A45" s="2" t="s">
        <v>438</v>
      </c>
    </row>
    <row r="46" spans="1:1">
      <c r="A46" s="2" t="s">
        <v>861</v>
      </c>
    </row>
    <row r="47" spans="1:1">
      <c r="A47" s="2" t="s">
        <v>802</v>
      </c>
    </row>
    <row r="48" spans="1:1">
      <c r="A48" s="2" t="s">
        <v>685</v>
      </c>
    </row>
    <row r="49" spans="1:1">
      <c r="A49" s="2" t="s">
        <v>527</v>
      </c>
    </row>
    <row r="50" spans="1:1">
      <c r="A50" s="2" t="s">
        <v>538</v>
      </c>
    </row>
    <row r="51" spans="1:1">
      <c r="A51" s="2" t="s">
        <v>251</v>
      </c>
    </row>
    <row r="52" spans="1:1">
      <c r="A52" s="2" t="s">
        <v>390</v>
      </c>
    </row>
    <row r="53" spans="1:1">
      <c r="A53" s="2" t="s">
        <v>564</v>
      </c>
    </row>
    <row r="54" spans="1:1">
      <c r="A54" s="2" t="s">
        <v>793</v>
      </c>
    </row>
    <row r="55" spans="1:1">
      <c r="A55" s="2" t="s">
        <v>277</v>
      </c>
    </row>
    <row r="56" spans="1:1">
      <c r="A56" s="2" t="s">
        <v>61</v>
      </c>
    </row>
    <row r="57" spans="1:1">
      <c r="A57" s="2" t="s">
        <v>252</v>
      </c>
    </row>
    <row r="58" spans="1:1">
      <c r="A58" s="2" t="s">
        <v>285</v>
      </c>
    </row>
    <row r="59" spans="1:1">
      <c r="A59" s="2" t="s">
        <v>298</v>
      </c>
    </row>
    <row r="60" spans="1:1">
      <c r="A60" s="2" t="s">
        <v>591</v>
      </c>
    </row>
    <row r="61" spans="1:1">
      <c r="A61" s="2" t="s">
        <v>854</v>
      </c>
    </row>
    <row r="62" spans="1:1">
      <c r="A62" s="2" t="s">
        <v>595</v>
      </c>
    </row>
    <row r="63" spans="1:1">
      <c r="A63" s="2" t="s">
        <v>604</v>
      </c>
    </row>
    <row r="64" spans="1:1">
      <c r="A64" s="2" t="s">
        <v>710</v>
      </c>
    </row>
    <row r="65" spans="1:1">
      <c r="A65" s="2" t="s">
        <v>471</v>
      </c>
    </row>
    <row r="66" spans="1:1">
      <c r="A66" s="2" t="s">
        <v>143</v>
      </c>
    </row>
    <row r="67" spans="1:1">
      <c r="A67" s="2" t="s">
        <v>784</v>
      </c>
    </row>
    <row r="68" spans="1:1">
      <c r="A68" s="2" t="s">
        <v>592</v>
      </c>
    </row>
    <row r="69" spans="1:1">
      <c r="A69" s="2" t="s">
        <v>678</v>
      </c>
    </row>
    <row r="70" spans="1:1">
      <c r="A70" s="2" t="s">
        <v>717</v>
      </c>
    </row>
    <row r="71" spans="1:1">
      <c r="A71" s="2" t="s">
        <v>679</v>
      </c>
    </row>
    <row r="72" spans="1:1">
      <c r="A72" s="2" t="s">
        <v>126</v>
      </c>
    </row>
    <row r="73" spans="1:1">
      <c r="A73" s="2" t="s">
        <v>411</v>
      </c>
    </row>
    <row r="74" spans="1:1">
      <c r="A74" s="2" t="s">
        <v>282</v>
      </c>
    </row>
    <row r="75" spans="1:1">
      <c r="A75" s="2" t="s">
        <v>259</v>
      </c>
    </row>
    <row r="76" spans="1:1">
      <c r="A76" s="2" t="s">
        <v>616</v>
      </c>
    </row>
    <row r="77" spans="1:1">
      <c r="A77" s="2" t="s">
        <v>860</v>
      </c>
    </row>
    <row r="78" spans="1:1">
      <c r="A78" s="2" t="s">
        <v>611</v>
      </c>
    </row>
    <row r="79" spans="1:1">
      <c r="A79" s="2" t="s">
        <v>826</v>
      </c>
    </row>
    <row r="80" spans="1:1">
      <c r="A80" s="2" t="s">
        <v>656</v>
      </c>
    </row>
    <row r="81" spans="1:1">
      <c r="A81" s="2" t="s">
        <v>662</v>
      </c>
    </row>
    <row r="82" spans="1:1">
      <c r="A82" s="2" t="s">
        <v>267</v>
      </c>
    </row>
    <row r="83" spans="1:1">
      <c r="A83" s="2" t="s">
        <v>225</v>
      </c>
    </row>
    <row r="84" spans="1:1">
      <c r="A84" s="2" t="s">
        <v>257</v>
      </c>
    </row>
    <row r="85" spans="1:1">
      <c r="A85" s="2" t="s">
        <v>729</v>
      </c>
    </row>
    <row r="86" spans="1:1">
      <c r="A86" s="2" t="s">
        <v>739</v>
      </c>
    </row>
    <row r="87" spans="1:1">
      <c r="A87" s="2" t="s">
        <v>230</v>
      </c>
    </row>
    <row r="88" spans="1:1">
      <c r="A88" s="2" t="s">
        <v>105</v>
      </c>
    </row>
    <row r="89" spans="1:1">
      <c r="A89" s="2" t="s">
        <v>695</v>
      </c>
    </row>
    <row r="90" spans="1:1">
      <c r="A90" s="2" t="s">
        <v>598</v>
      </c>
    </row>
    <row r="91" spans="1:1">
      <c r="A91" s="2" t="s">
        <v>702</v>
      </c>
    </row>
    <row r="92" spans="1:1">
      <c r="A92" s="2" t="s">
        <v>382</v>
      </c>
    </row>
    <row r="93" spans="1:1">
      <c r="A93" s="2" t="s">
        <v>715</v>
      </c>
    </row>
    <row r="94" spans="1:1">
      <c r="A94" s="2" t="s">
        <v>152</v>
      </c>
    </row>
    <row r="95" spans="1:1">
      <c r="A95" s="2" t="s">
        <v>469</v>
      </c>
    </row>
    <row r="96" spans="1:1">
      <c r="A96" s="2" t="s">
        <v>871</v>
      </c>
    </row>
    <row r="97" spans="1:1">
      <c r="A97" s="2" t="s">
        <v>263</v>
      </c>
    </row>
    <row r="98" spans="1:1">
      <c r="A98" s="2" t="s">
        <v>664</v>
      </c>
    </row>
    <row r="99" spans="1:1">
      <c r="A99" s="2" t="s">
        <v>865</v>
      </c>
    </row>
    <row r="100" spans="1:1">
      <c r="A100" s="2" t="s">
        <v>803</v>
      </c>
    </row>
    <row r="101" spans="1:1">
      <c r="A101" s="2" t="s">
        <v>418</v>
      </c>
    </row>
    <row r="102" spans="1:1">
      <c r="A102" s="2" t="s">
        <v>460</v>
      </c>
    </row>
    <row r="103" spans="1:1">
      <c r="A103" s="2" t="s">
        <v>437</v>
      </c>
    </row>
    <row r="104" spans="1:1">
      <c r="A104" s="2" t="s">
        <v>863</v>
      </c>
    </row>
    <row r="105" spans="1:1">
      <c r="A105" s="2" t="s">
        <v>269</v>
      </c>
    </row>
    <row r="106" spans="1:1">
      <c r="A106" s="2" t="s">
        <v>654</v>
      </c>
    </row>
    <row r="107" spans="1:1">
      <c r="A107" s="2" t="s">
        <v>566</v>
      </c>
    </row>
    <row r="108" spans="1:1">
      <c r="A108" s="2" t="s">
        <v>542</v>
      </c>
    </row>
    <row r="109" spans="1:1">
      <c r="A109" s="2" t="s">
        <v>508</v>
      </c>
    </row>
    <row r="110" spans="1:1">
      <c r="A110" s="2" t="s">
        <v>71</v>
      </c>
    </row>
    <row r="111" spans="1:1">
      <c r="A111" s="2" t="s">
        <v>843</v>
      </c>
    </row>
    <row r="112" spans="1:1">
      <c r="A112" s="2" t="s">
        <v>720</v>
      </c>
    </row>
    <row r="113" spans="1:1">
      <c r="A113" s="2" t="s">
        <v>426</v>
      </c>
    </row>
    <row r="114" spans="1:1">
      <c r="A114" s="2" t="s">
        <v>669</v>
      </c>
    </row>
    <row r="115" spans="1:1">
      <c r="A115" s="2" t="s">
        <v>546</v>
      </c>
    </row>
    <row r="116" spans="1:1">
      <c r="A116" s="2" t="s">
        <v>848</v>
      </c>
    </row>
    <row r="117" spans="1:1">
      <c r="A117" s="2" t="s">
        <v>358</v>
      </c>
    </row>
    <row r="118" spans="1:1">
      <c r="A118" s="2" t="s">
        <v>714</v>
      </c>
    </row>
    <row r="119" spans="1:1">
      <c r="A119" s="2" t="s">
        <v>864</v>
      </c>
    </row>
    <row r="120" spans="1:1">
      <c r="A120" s="2" t="s">
        <v>765</v>
      </c>
    </row>
    <row r="121" spans="1:1">
      <c r="A121" s="2" t="s">
        <v>609</v>
      </c>
    </row>
    <row r="122" spans="1:1">
      <c r="A122" s="2" t="s">
        <v>632</v>
      </c>
    </row>
    <row r="123" spans="1:1">
      <c r="A123" s="2" t="s">
        <v>387</v>
      </c>
    </row>
    <row r="124" spans="1:1">
      <c r="A124" s="2" t="s">
        <v>467</v>
      </c>
    </row>
    <row r="125" spans="1:1">
      <c r="A125" s="2" t="s">
        <v>677</v>
      </c>
    </row>
    <row r="126" spans="1:1">
      <c r="A126" s="2" t="s">
        <v>855</v>
      </c>
    </row>
    <row r="127" spans="1:1">
      <c r="A127" s="2" t="s">
        <v>312</v>
      </c>
    </row>
    <row r="128" spans="1:1">
      <c r="A128" s="2" t="s">
        <v>317</v>
      </c>
    </row>
    <row r="129" spans="1:1">
      <c r="A129" s="2" t="s">
        <v>296</v>
      </c>
    </row>
    <row r="130" spans="1:1">
      <c r="A130" s="2" t="s">
        <v>689</v>
      </c>
    </row>
    <row r="131" spans="1:1">
      <c r="A131" s="2" t="s">
        <v>763</v>
      </c>
    </row>
    <row r="132" spans="1:1">
      <c r="A132" s="2" t="s">
        <v>746</v>
      </c>
    </row>
    <row r="133" spans="1:1">
      <c r="A133" s="2" t="s">
        <v>697</v>
      </c>
    </row>
    <row r="134" spans="1:1">
      <c r="A134" s="2" t="s">
        <v>823</v>
      </c>
    </row>
    <row r="135" spans="1:1">
      <c r="A135" s="2" t="s">
        <v>758</v>
      </c>
    </row>
    <row r="136" spans="1:1">
      <c r="A136" s="2" t="s">
        <v>630</v>
      </c>
    </row>
    <row r="137" spans="1:1">
      <c r="A137" s="2" t="s">
        <v>735</v>
      </c>
    </row>
    <row r="138" spans="1:1">
      <c r="A138" s="2" t="s">
        <v>264</v>
      </c>
    </row>
    <row r="139" spans="1:1">
      <c r="A139" s="2" t="s">
        <v>626</v>
      </c>
    </row>
    <row r="140" spans="1:1">
      <c r="A140" s="2" t="s">
        <v>818</v>
      </c>
    </row>
    <row r="141" spans="1:1">
      <c r="A141" s="2" t="s">
        <v>331</v>
      </c>
    </row>
    <row r="142" spans="1:1">
      <c r="A142" s="2" t="s">
        <v>581</v>
      </c>
    </row>
    <row r="143" spans="1:1">
      <c r="A143" s="2" t="s">
        <v>732</v>
      </c>
    </row>
    <row r="144" spans="1:1">
      <c r="A144" s="2" t="s">
        <v>509</v>
      </c>
    </row>
    <row r="145" spans="1:1">
      <c r="A145" s="2" t="s">
        <v>324</v>
      </c>
    </row>
    <row r="146" spans="1:1">
      <c r="A146" s="2" t="s">
        <v>413</v>
      </c>
    </row>
    <row r="147" spans="1:1">
      <c r="A147" s="2" t="s">
        <v>857</v>
      </c>
    </row>
    <row r="148" spans="1:1">
      <c r="A148" s="2" t="s">
        <v>320</v>
      </c>
    </row>
    <row r="149" spans="1:1">
      <c r="A149" s="2" t="s">
        <v>73</v>
      </c>
    </row>
    <row r="150" spans="1:1">
      <c r="A150" s="2" t="s">
        <v>557</v>
      </c>
    </row>
    <row r="151" spans="1:1">
      <c r="A151" s="2" t="s">
        <v>473</v>
      </c>
    </row>
    <row r="152" spans="1:1">
      <c r="A152" s="2" t="s">
        <v>576</v>
      </c>
    </row>
    <row r="153" spans="1:1">
      <c r="A153" s="2" t="s">
        <v>562</v>
      </c>
    </row>
    <row r="154" spans="1:1">
      <c r="A154" s="2" t="s">
        <v>243</v>
      </c>
    </row>
    <row r="155" spans="1:1">
      <c r="A155" s="2" t="s">
        <v>420</v>
      </c>
    </row>
    <row r="156" spans="1:1">
      <c r="A156" s="2" t="s">
        <v>302</v>
      </c>
    </row>
    <row r="157" spans="1:1">
      <c r="A157" s="2" t="s">
        <v>83</v>
      </c>
    </row>
    <row r="158" spans="1:1">
      <c r="A158" s="2" t="s">
        <v>840</v>
      </c>
    </row>
    <row r="159" spans="1:1">
      <c r="A159" s="2" t="s">
        <v>579</v>
      </c>
    </row>
    <row r="160" spans="1:1">
      <c r="A160" s="2" t="s">
        <v>750</v>
      </c>
    </row>
    <row r="161" spans="1:1">
      <c r="A161" s="2" t="s">
        <v>868</v>
      </c>
    </row>
    <row r="162" spans="1:1">
      <c r="A162" s="2" t="s">
        <v>273</v>
      </c>
    </row>
    <row r="163" spans="1:1">
      <c r="A163" s="2" t="s">
        <v>125</v>
      </c>
    </row>
    <row r="164" spans="1:1">
      <c r="A164" s="2" t="s">
        <v>347</v>
      </c>
    </row>
    <row r="165" spans="1:1">
      <c r="A165" s="2" t="s">
        <v>593</v>
      </c>
    </row>
    <row r="166" spans="1:1">
      <c r="A166" s="2" t="s">
        <v>701</v>
      </c>
    </row>
    <row r="167" spans="1:1">
      <c r="A167" s="2" t="s">
        <v>734</v>
      </c>
    </row>
    <row r="168" spans="1:1">
      <c r="A168" s="2" t="s">
        <v>771</v>
      </c>
    </row>
    <row r="169" spans="1:1">
      <c r="A169" s="2" t="s">
        <v>674</v>
      </c>
    </row>
    <row r="170" spans="1:1">
      <c r="A170" s="2" t="s">
        <v>692</v>
      </c>
    </row>
    <row r="171" spans="1:1">
      <c r="A171" s="2" t="s">
        <v>112</v>
      </c>
    </row>
    <row r="172" spans="1:1">
      <c r="A172" s="2" t="s">
        <v>422</v>
      </c>
    </row>
    <row r="173" spans="1:1">
      <c r="A173" s="2" t="s">
        <v>455</v>
      </c>
    </row>
    <row r="174" spans="1:1">
      <c r="A174" s="2" t="s">
        <v>468</v>
      </c>
    </row>
    <row r="175" spans="1:1">
      <c r="A175" s="2" t="s">
        <v>649</v>
      </c>
    </row>
    <row r="176" spans="1:1">
      <c r="A176" s="2" t="s">
        <v>757</v>
      </c>
    </row>
    <row r="177" spans="1:1">
      <c r="A177" s="2" t="s">
        <v>103</v>
      </c>
    </row>
    <row r="178" spans="1:1">
      <c r="A178" s="2" t="s">
        <v>526</v>
      </c>
    </row>
    <row r="179" spans="1:1">
      <c r="A179" s="2" t="s">
        <v>487</v>
      </c>
    </row>
    <row r="180" spans="1:1">
      <c r="A180" s="2" t="s">
        <v>241</v>
      </c>
    </row>
    <row r="181" spans="1:1">
      <c r="A181" s="2" t="s">
        <v>811</v>
      </c>
    </row>
    <row r="182" spans="1:1">
      <c r="A182" s="2" t="s">
        <v>687</v>
      </c>
    </row>
    <row r="183" spans="1:1">
      <c r="A183" s="2" t="s">
        <v>92</v>
      </c>
    </row>
    <row r="184" spans="1:1">
      <c r="A184" s="2" t="s">
        <v>502</v>
      </c>
    </row>
    <row r="185" spans="1:1">
      <c r="A185" s="2" t="s">
        <v>825</v>
      </c>
    </row>
    <row r="186" spans="1:1">
      <c r="A186" s="2" t="s">
        <v>79</v>
      </c>
    </row>
    <row r="187" spans="1:1">
      <c r="A187" s="2" t="s">
        <v>268</v>
      </c>
    </row>
    <row r="188" spans="1:1">
      <c r="A188" s="2" t="s">
        <v>540</v>
      </c>
    </row>
    <row r="189" spans="1:1">
      <c r="A189" s="2" t="s">
        <v>490</v>
      </c>
    </row>
    <row r="190" spans="1:1">
      <c r="A190" s="2" t="s">
        <v>645</v>
      </c>
    </row>
    <row r="191" spans="1:1">
      <c r="A191" s="2" t="s">
        <v>121</v>
      </c>
    </row>
    <row r="192" spans="1:1">
      <c r="A192" s="2" t="s">
        <v>681</v>
      </c>
    </row>
    <row r="193" spans="1:1">
      <c r="A193" s="2" t="s">
        <v>541</v>
      </c>
    </row>
    <row r="194" spans="1:1">
      <c r="A194" s="2" t="s">
        <v>336</v>
      </c>
    </row>
    <row r="195" spans="1:1">
      <c r="A195" s="2" t="s">
        <v>553</v>
      </c>
    </row>
    <row r="196" spans="1:1">
      <c r="A196" s="2" t="s">
        <v>270</v>
      </c>
    </row>
    <row r="197" spans="1:1">
      <c r="A197" s="2" t="s">
        <v>586</v>
      </c>
    </row>
    <row r="198" spans="1:1">
      <c r="A198" s="2" t="s">
        <v>395</v>
      </c>
    </row>
    <row r="199" spans="1:1">
      <c r="A199" s="2" t="s">
        <v>676</v>
      </c>
    </row>
    <row r="200" spans="1:1">
      <c r="A200" s="2" t="s">
        <v>762</v>
      </c>
    </row>
    <row r="201" spans="1:1">
      <c r="A201" s="2" t="s">
        <v>858</v>
      </c>
    </row>
    <row r="202" spans="1:1">
      <c r="A202" s="2" t="s">
        <v>452</v>
      </c>
    </row>
    <row r="203" spans="1:1">
      <c r="A203" s="2" t="s">
        <v>97</v>
      </c>
    </row>
    <row r="204" spans="1:1">
      <c r="A204" s="2" t="s">
        <v>76</v>
      </c>
    </row>
    <row r="205" spans="1:1">
      <c r="A205" s="2" t="s">
        <v>874</v>
      </c>
    </row>
    <row r="206" spans="1:1">
      <c r="A206" s="2" t="s">
        <v>670</v>
      </c>
    </row>
    <row r="207" spans="1:1">
      <c r="A207" s="2" t="s">
        <v>356</v>
      </c>
    </row>
    <row r="208" spans="1:1">
      <c r="A208" s="2" t="s">
        <v>671</v>
      </c>
    </row>
    <row r="209" spans="1:1">
      <c r="A209" s="2" t="s">
        <v>367</v>
      </c>
    </row>
    <row r="210" spans="1:1">
      <c r="A210" s="2" t="s">
        <v>64</v>
      </c>
    </row>
    <row r="211" spans="1:1">
      <c r="A211" s="2" t="s">
        <v>67</v>
      </c>
    </row>
    <row r="212" spans="1:1">
      <c r="A212" s="2" t="s">
        <v>813</v>
      </c>
    </row>
    <row r="213" spans="1:1">
      <c r="A213" s="2" t="s">
        <v>240</v>
      </c>
    </row>
    <row r="214" spans="1:1">
      <c r="A214" s="2" t="s">
        <v>766</v>
      </c>
    </row>
    <row r="215" spans="1:1">
      <c r="A215" s="2" t="s">
        <v>258</v>
      </c>
    </row>
    <row r="216" spans="1:1">
      <c r="A216" s="2" t="s">
        <v>748</v>
      </c>
    </row>
    <row r="217" spans="1:1">
      <c r="A217" s="2" t="s">
        <v>213</v>
      </c>
    </row>
    <row r="218" spans="1:1">
      <c r="A218" s="2" t="s">
        <v>335</v>
      </c>
    </row>
    <row r="219" spans="1:1">
      <c r="A219" s="2" t="s">
        <v>332</v>
      </c>
    </row>
    <row r="220" spans="1:1">
      <c r="A220" s="2" t="s">
        <v>476</v>
      </c>
    </row>
    <row r="221" spans="1:1">
      <c r="A221" s="2" t="s">
        <v>289</v>
      </c>
    </row>
    <row r="222" spans="1:1">
      <c r="A222" s="2" t="s">
        <v>118</v>
      </c>
    </row>
    <row r="223" spans="1:1">
      <c r="A223" s="2" t="s">
        <v>785</v>
      </c>
    </row>
    <row r="224" spans="1:1">
      <c r="A224" s="2" t="s">
        <v>659</v>
      </c>
    </row>
    <row r="225" spans="1:1">
      <c r="A225" s="2" t="s">
        <v>498</v>
      </c>
    </row>
    <row r="226" spans="1:1">
      <c r="A226" s="2" t="s">
        <v>239</v>
      </c>
    </row>
    <row r="227" spans="1:1">
      <c r="A227" s="2" t="s">
        <v>622</v>
      </c>
    </row>
    <row r="228" spans="1:1">
      <c r="A228" s="2" t="s">
        <v>775</v>
      </c>
    </row>
    <row r="229" spans="1:1">
      <c r="A229" s="2" t="s">
        <v>345</v>
      </c>
    </row>
    <row r="230" spans="1:1">
      <c r="A230" s="2" t="s">
        <v>416</v>
      </c>
    </row>
    <row r="231" spans="1:1">
      <c r="A231" s="2" t="s">
        <v>291</v>
      </c>
    </row>
    <row r="232" spans="1:1">
      <c r="A232" s="2" t="s">
        <v>660</v>
      </c>
    </row>
    <row r="233" spans="1:1">
      <c r="A233" s="2" t="s">
        <v>589</v>
      </c>
    </row>
    <row r="234" spans="1:1">
      <c r="A234" s="2" t="s">
        <v>524</v>
      </c>
    </row>
    <row r="235" spans="1:1">
      <c r="A235" s="2" t="s">
        <v>81</v>
      </c>
    </row>
    <row r="236" spans="1:1">
      <c r="A236" s="2" t="s">
        <v>850</v>
      </c>
    </row>
    <row r="237" spans="1:1">
      <c r="A237" s="2" t="s">
        <v>193</v>
      </c>
    </row>
    <row r="238" spans="1:1">
      <c r="A238" s="2" t="s">
        <v>305</v>
      </c>
    </row>
    <row r="239" spans="1:1">
      <c r="A239" s="2" t="s">
        <v>359</v>
      </c>
    </row>
    <row r="240" spans="1:1">
      <c r="A240" s="2" t="s">
        <v>462</v>
      </c>
    </row>
    <row r="241" spans="1:1">
      <c r="A241" s="2" t="s">
        <v>208</v>
      </c>
    </row>
    <row r="242" spans="1:1">
      <c r="A242" s="2" t="s">
        <v>292</v>
      </c>
    </row>
    <row r="243" spans="1:1">
      <c r="A243" s="2" t="s">
        <v>85</v>
      </c>
    </row>
    <row r="244" spans="1:1">
      <c r="A244" s="2" t="s">
        <v>228</v>
      </c>
    </row>
    <row r="245" spans="1:1">
      <c r="A245" s="2" t="s">
        <v>88</v>
      </c>
    </row>
    <row r="246" spans="1:1">
      <c r="A246" s="2" t="s">
        <v>307</v>
      </c>
    </row>
    <row r="247" spans="1:1">
      <c r="A247" s="2" t="s">
        <v>776</v>
      </c>
    </row>
    <row r="248" spans="1:1">
      <c r="A248" s="2" t="s">
        <v>377</v>
      </c>
    </row>
    <row r="249" spans="1:1">
      <c r="A249" s="2" t="s">
        <v>543</v>
      </c>
    </row>
    <row r="250" spans="1:1">
      <c r="A250" s="2" t="s">
        <v>795</v>
      </c>
    </row>
    <row r="251" spans="1:1">
      <c r="A251" s="2" t="s">
        <v>778</v>
      </c>
    </row>
    <row r="252" spans="1:1">
      <c r="A252" s="2" t="s">
        <v>712</v>
      </c>
    </row>
    <row r="253" spans="1:1">
      <c r="A253" s="2" t="s">
        <v>95</v>
      </c>
    </row>
    <row r="254" spans="1:1">
      <c r="A254" s="2" t="s">
        <v>75</v>
      </c>
    </row>
    <row r="255" spans="1:1">
      <c r="A255" s="2" t="s">
        <v>96</v>
      </c>
    </row>
    <row r="256" spans="1:1">
      <c r="A256" s="2" t="s">
        <v>516</v>
      </c>
    </row>
    <row r="257" spans="1:1">
      <c r="A257" s="2" t="s">
        <v>754</v>
      </c>
    </row>
    <row r="258" spans="1:1">
      <c r="A258" s="2" t="s">
        <v>434</v>
      </c>
    </row>
    <row r="259" spans="1:1">
      <c r="A259" s="2" t="s">
        <v>287</v>
      </c>
    </row>
    <row r="260" spans="1:1">
      <c r="A260" s="2" t="s">
        <v>738</v>
      </c>
    </row>
    <row r="261" spans="1:1">
      <c r="A261" s="2" t="s">
        <v>229</v>
      </c>
    </row>
    <row r="262" spans="1:1">
      <c r="A262" s="2" t="s">
        <v>580</v>
      </c>
    </row>
    <row r="263" spans="1:1">
      <c r="A263" s="2" t="s">
        <v>497</v>
      </c>
    </row>
    <row r="264" spans="1:1">
      <c r="A264" s="2" t="s">
        <v>636</v>
      </c>
    </row>
    <row r="265" spans="1:1">
      <c r="A265" s="2" t="s">
        <v>817</v>
      </c>
    </row>
    <row r="266" spans="1:1">
      <c r="A266" s="2" t="s">
        <v>612</v>
      </c>
    </row>
    <row r="267" spans="1:1">
      <c r="A267" s="2" t="s">
        <v>628</v>
      </c>
    </row>
    <row r="268" spans="1:1">
      <c r="A268" s="2" t="s">
        <v>445</v>
      </c>
    </row>
    <row r="269" spans="1:1">
      <c r="A269" s="2" t="s">
        <v>852</v>
      </c>
    </row>
    <row r="270" spans="1:1">
      <c r="A270" s="2" t="s">
        <v>466</v>
      </c>
    </row>
    <row r="271" spans="1:1">
      <c r="A271" s="2" t="s">
        <v>790</v>
      </c>
    </row>
    <row r="272" spans="1:1">
      <c r="A272" s="2" t="s">
        <v>522</v>
      </c>
    </row>
    <row r="273" spans="1:1">
      <c r="A273" s="2" t="s">
        <v>69</v>
      </c>
    </row>
    <row r="274" spans="1:1">
      <c r="A274" s="2" t="s">
        <v>472</v>
      </c>
    </row>
    <row r="275" spans="1:1">
      <c r="A275" s="2" t="s">
        <v>606</v>
      </c>
    </row>
    <row r="276" spans="1:1">
      <c r="A276" s="2" t="s">
        <v>134</v>
      </c>
    </row>
    <row r="277" spans="1:1">
      <c r="A277" s="2" t="s">
        <v>247</v>
      </c>
    </row>
    <row r="278" spans="1:1">
      <c r="A278" s="2" t="s">
        <v>93</v>
      </c>
    </row>
    <row r="279" spans="1:1">
      <c r="A279" s="2" t="s">
        <v>262</v>
      </c>
    </row>
    <row r="280" spans="1:1">
      <c r="A280" s="2" t="s">
        <v>605</v>
      </c>
    </row>
    <row r="281" spans="1:1">
      <c r="A281" s="2" t="s">
        <v>429</v>
      </c>
    </row>
    <row r="282" spans="1:1">
      <c r="A282" s="2" t="s">
        <v>323</v>
      </c>
    </row>
    <row r="283" spans="1:1">
      <c r="A283" s="2" t="s">
        <v>639</v>
      </c>
    </row>
    <row r="284" spans="1:1">
      <c r="A284" s="2" t="s">
        <v>505</v>
      </c>
    </row>
    <row r="285" spans="1:1">
      <c r="A285" s="2" t="s">
        <v>844</v>
      </c>
    </row>
    <row r="286" spans="1:1">
      <c r="A286" s="2" t="s">
        <v>233</v>
      </c>
    </row>
    <row r="287" spans="1:1">
      <c r="A287" s="2" t="s">
        <v>217</v>
      </c>
    </row>
    <row r="288" spans="1:1">
      <c r="A288" s="2" t="s">
        <v>402</v>
      </c>
    </row>
    <row r="289" spans="1:1">
      <c r="A289" s="2" t="s">
        <v>132</v>
      </c>
    </row>
    <row r="290" spans="1:1">
      <c r="A290" s="2" t="s">
        <v>444</v>
      </c>
    </row>
    <row r="291" spans="1:1">
      <c r="A291" s="2" t="s">
        <v>585</v>
      </c>
    </row>
    <row r="292" spans="1:1">
      <c r="A292" s="2" t="s">
        <v>224</v>
      </c>
    </row>
    <row r="293" spans="1:1">
      <c r="A293" s="2" t="s">
        <v>565</v>
      </c>
    </row>
    <row r="294" spans="1:1">
      <c r="A294" s="2" t="s">
        <v>365</v>
      </c>
    </row>
    <row r="295" spans="1:1">
      <c r="A295" s="2" t="s">
        <v>396</v>
      </c>
    </row>
    <row r="296" spans="1:1">
      <c r="A296" s="2" t="s">
        <v>222</v>
      </c>
    </row>
    <row r="297" spans="1:1">
      <c r="A297" s="2" t="s">
        <v>773</v>
      </c>
    </row>
    <row r="298" spans="1:1">
      <c r="A298" s="2" t="s">
        <v>375</v>
      </c>
    </row>
    <row r="299" spans="1:1">
      <c r="A299" s="2" t="s">
        <v>255</v>
      </c>
    </row>
    <row r="300" spans="1:1">
      <c r="A300" s="2" t="s">
        <v>829</v>
      </c>
    </row>
    <row r="301" spans="1:1">
      <c r="A301" s="2" t="s">
        <v>867</v>
      </c>
    </row>
    <row r="302" spans="1:1">
      <c r="A302" s="2" t="s">
        <v>227</v>
      </c>
    </row>
    <row r="303" spans="1:1">
      <c r="A303" s="2" t="s">
        <v>288</v>
      </c>
    </row>
    <row r="304" spans="1:1">
      <c r="A304" s="2" t="s">
        <v>570</v>
      </c>
    </row>
    <row r="305" spans="1:1">
      <c r="A305" s="2" t="s">
        <v>856</v>
      </c>
    </row>
    <row r="306" spans="1:1">
      <c r="A306" s="2" t="s">
        <v>756</v>
      </c>
    </row>
    <row r="307" spans="1:1">
      <c r="A307" s="2" t="s">
        <v>211</v>
      </c>
    </row>
    <row r="308" spans="1:1">
      <c r="A308" s="2" t="s">
        <v>646</v>
      </c>
    </row>
    <row r="309" spans="1:1">
      <c r="A309" s="2" t="s">
        <v>360</v>
      </c>
    </row>
    <row r="310" spans="1:1">
      <c r="A310" s="2" t="s">
        <v>755</v>
      </c>
    </row>
    <row r="311" spans="1:1">
      <c r="A311" s="2" t="s">
        <v>529</v>
      </c>
    </row>
    <row r="312" spans="1:1">
      <c r="A312" s="2" t="s">
        <v>663</v>
      </c>
    </row>
    <row r="313" spans="1:1">
      <c r="A313" s="2" t="s">
        <v>836</v>
      </c>
    </row>
    <row r="314" spans="1:1">
      <c r="A314" s="2" t="s">
        <v>417</v>
      </c>
    </row>
    <row r="315" spans="1:1">
      <c r="A315" s="2" t="s">
        <v>145</v>
      </c>
    </row>
    <row r="316" spans="1:1">
      <c r="A316" s="2" t="s">
        <v>789</v>
      </c>
    </row>
    <row r="317" spans="1:1">
      <c r="A317" s="2" t="s">
        <v>828</v>
      </c>
    </row>
    <row r="318" spans="1:1">
      <c r="A318" s="2" t="s">
        <v>814</v>
      </c>
    </row>
    <row r="319" spans="1:1">
      <c r="A319" s="2" t="s">
        <v>666</v>
      </c>
    </row>
    <row r="320" spans="1:1">
      <c r="A320" s="2" t="s">
        <v>686</v>
      </c>
    </row>
    <row r="321" spans="1:1">
      <c r="A321" s="2" t="s">
        <v>136</v>
      </c>
    </row>
    <row r="322" spans="1:1">
      <c r="A322" s="2" t="s">
        <v>295</v>
      </c>
    </row>
    <row r="323" spans="1:1">
      <c r="A323" s="2" t="s">
        <v>272</v>
      </c>
    </row>
    <row r="324" spans="1:1">
      <c r="A324" s="2" t="s">
        <v>346</v>
      </c>
    </row>
    <row r="325" spans="1:1">
      <c r="A325" s="2" t="s">
        <v>747</v>
      </c>
    </row>
    <row r="326" spans="1:1">
      <c r="A326" s="2" t="s">
        <v>141</v>
      </c>
    </row>
    <row r="327" spans="1:1">
      <c r="A327" s="2" t="s">
        <v>362</v>
      </c>
    </row>
    <row r="328" spans="1:1">
      <c r="A328" s="2" t="s">
        <v>822</v>
      </c>
    </row>
    <row r="329" spans="1:1">
      <c r="A329" s="2" t="s">
        <v>569</v>
      </c>
    </row>
    <row r="330" spans="1:1">
      <c r="A330" s="2" t="s">
        <v>244</v>
      </c>
    </row>
    <row r="331" spans="1:1">
      <c r="A331" s="2" t="s">
        <v>492</v>
      </c>
    </row>
    <row r="332" spans="1:1">
      <c r="A332" s="2" t="s">
        <v>797</v>
      </c>
    </row>
    <row r="333" spans="1:1">
      <c r="A333" s="2" t="s">
        <v>342</v>
      </c>
    </row>
    <row r="334" spans="1:1">
      <c r="A334" s="2" t="s">
        <v>238</v>
      </c>
    </row>
    <row r="335" spans="1:1">
      <c r="A335" s="2" t="s">
        <v>348</v>
      </c>
    </row>
    <row r="336" spans="1:1">
      <c r="A336" s="2" t="s">
        <v>405</v>
      </c>
    </row>
    <row r="337" spans="1:1">
      <c r="A337" s="2" t="s">
        <v>215</v>
      </c>
    </row>
    <row r="338" spans="1:1">
      <c r="A338" s="2" t="s">
        <v>412</v>
      </c>
    </row>
    <row r="339" spans="1:1">
      <c r="A339" s="2" t="s">
        <v>274</v>
      </c>
    </row>
    <row r="340" spans="1:1">
      <c r="A340" s="2" t="s">
        <v>212</v>
      </c>
    </row>
    <row r="341" spans="1:1">
      <c r="A341" s="2" t="s">
        <v>703</v>
      </c>
    </row>
    <row r="342" spans="1:1">
      <c r="A342" s="2" t="s">
        <v>385</v>
      </c>
    </row>
    <row r="343" spans="1:1">
      <c r="A343" s="2" t="s">
        <v>214</v>
      </c>
    </row>
    <row r="344" spans="1:1">
      <c r="A344" s="2" t="s">
        <v>629</v>
      </c>
    </row>
    <row r="345" spans="1:1">
      <c r="A345" s="2" t="s">
        <v>783</v>
      </c>
    </row>
    <row r="346" spans="1:1">
      <c r="A346" s="2" t="s">
        <v>583</v>
      </c>
    </row>
    <row r="347" spans="1:1">
      <c r="A347" s="2" t="s">
        <v>602</v>
      </c>
    </row>
    <row r="348" spans="1:1">
      <c r="A348" s="2" t="s">
        <v>435</v>
      </c>
    </row>
    <row r="349" spans="1:1">
      <c r="A349" s="2" t="s">
        <v>652</v>
      </c>
    </row>
    <row r="350" spans="1:1">
      <c r="A350" s="2" t="s">
        <v>450</v>
      </c>
    </row>
    <row r="351" spans="1:1">
      <c r="A351" s="2" t="s">
        <v>504</v>
      </c>
    </row>
    <row r="352" spans="1:1">
      <c r="A352" s="2" t="s">
        <v>245</v>
      </c>
    </row>
    <row r="353" spans="1:1">
      <c r="A353" s="2" t="s">
        <v>146</v>
      </c>
    </row>
    <row r="354" spans="1:1">
      <c r="A354" s="2" t="s">
        <v>495</v>
      </c>
    </row>
    <row r="355" spans="1:1">
      <c r="A355" s="2" t="s">
        <v>188</v>
      </c>
    </row>
    <row r="356" spans="1:1">
      <c r="A356" s="2" t="s">
        <v>108</v>
      </c>
    </row>
    <row r="357" spans="1:1">
      <c r="A357" s="2" t="s">
        <v>638</v>
      </c>
    </row>
    <row r="358" spans="1:1">
      <c r="A358" s="2" t="s">
        <v>350</v>
      </c>
    </row>
    <row r="359" spans="1:1">
      <c r="A359" s="2" t="s">
        <v>77</v>
      </c>
    </row>
    <row r="360" spans="1:1">
      <c r="A360" s="2" t="s">
        <v>192</v>
      </c>
    </row>
    <row r="361" spans="1:1">
      <c r="A361" s="2" t="s">
        <v>831</v>
      </c>
    </row>
    <row r="362" spans="1:1">
      <c r="A362" s="2" t="s">
        <v>253</v>
      </c>
    </row>
    <row r="363" spans="1:1">
      <c r="A363" s="2" t="s">
        <v>633</v>
      </c>
    </row>
    <row r="364" spans="1:1">
      <c r="A364" s="2" t="s">
        <v>600</v>
      </c>
    </row>
    <row r="365" spans="1:1">
      <c r="A365" s="2" t="s">
        <v>339</v>
      </c>
    </row>
    <row r="366" spans="1:1">
      <c r="A366" s="2" t="s">
        <v>764</v>
      </c>
    </row>
    <row r="367" spans="1:1">
      <c r="A367" s="2" t="s">
        <v>409</v>
      </c>
    </row>
    <row r="368" spans="1:1">
      <c r="A368" s="2" t="s">
        <v>308</v>
      </c>
    </row>
    <row r="369" spans="1:1">
      <c r="A369" s="2" t="s">
        <v>779</v>
      </c>
    </row>
    <row r="370" spans="1:1">
      <c r="A370" s="2" t="s">
        <v>216</v>
      </c>
    </row>
    <row r="371" spans="1:1">
      <c r="A371" s="2" t="s">
        <v>150</v>
      </c>
    </row>
    <row r="372" spans="1:1">
      <c r="A372" s="2" t="s">
        <v>337</v>
      </c>
    </row>
    <row r="373" spans="1:1">
      <c r="A373" s="2" t="s">
        <v>799</v>
      </c>
    </row>
    <row r="374" spans="1:1">
      <c r="A374" s="2" t="s">
        <v>859</v>
      </c>
    </row>
    <row r="375" spans="1:1">
      <c r="A375" s="2" t="s">
        <v>673</v>
      </c>
    </row>
    <row r="376" spans="1:1">
      <c r="A376" s="2" t="s">
        <v>839</v>
      </c>
    </row>
    <row r="377" spans="1:1">
      <c r="A377" s="2" t="s">
        <v>657</v>
      </c>
    </row>
    <row r="378" spans="1:1">
      <c r="A378" s="2" t="s">
        <v>123</v>
      </c>
    </row>
    <row r="379" spans="1:1">
      <c r="A379" s="2" t="s">
        <v>248</v>
      </c>
    </row>
    <row r="380" spans="1:1">
      <c r="A380" s="2" t="s">
        <v>465</v>
      </c>
    </row>
    <row r="381" spans="1:1">
      <c r="A381" s="2" t="s">
        <v>483</v>
      </c>
    </row>
    <row r="382" spans="1:1">
      <c r="A382" s="2" t="s">
        <v>242</v>
      </c>
    </row>
    <row r="383" spans="1:1">
      <c r="A383" s="2" t="s">
        <v>401</v>
      </c>
    </row>
    <row r="384" spans="1:1">
      <c r="A384" s="2" t="s">
        <v>62</v>
      </c>
    </row>
    <row r="385" spans="1:1">
      <c r="A385" s="2" t="s">
        <v>794</v>
      </c>
    </row>
    <row r="386" spans="1:1">
      <c r="A386" s="2" t="s">
        <v>314</v>
      </c>
    </row>
    <row r="387" spans="1:1">
      <c r="A387" s="2" t="s">
        <v>550</v>
      </c>
    </row>
    <row r="388" spans="1:1">
      <c r="A388" s="2" t="s">
        <v>787</v>
      </c>
    </row>
    <row r="389" spans="1:1">
      <c r="A389" s="2" t="s">
        <v>507</v>
      </c>
    </row>
    <row r="390" spans="1:1">
      <c r="A390" s="2" t="s">
        <v>809</v>
      </c>
    </row>
    <row r="391" spans="1:1">
      <c r="A391" s="2" t="s">
        <v>447</v>
      </c>
    </row>
    <row r="392" spans="1:1">
      <c r="A392" s="2" t="s">
        <v>148</v>
      </c>
    </row>
    <row r="393" spans="1:1">
      <c r="A393" s="2" t="s">
        <v>727</v>
      </c>
    </row>
    <row r="394" spans="1:1">
      <c r="A394" s="2" t="s">
        <v>432</v>
      </c>
    </row>
    <row r="395" spans="1:1">
      <c r="A395" s="2" t="s">
        <v>719</v>
      </c>
    </row>
    <row r="396" spans="1:1">
      <c r="A396" s="2" t="s">
        <v>690</v>
      </c>
    </row>
    <row r="397" spans="1:1">
      <c r="A397" s="2" t="s">
        <v>568</v>
      </c>
    </row>
    <row r="398" spans="1:1">
      <c r="A398" s="2" t="s">
        <v>805</v>
      </c>
    </row>
    <row r="399" spans="1:1">
      <c r="A399" s="2" t="s">
        <v>249</v>
      </c>
    </row>
    <row r="400" spans="1:1">
      <c r="A400" s="2" t="s">
        <v>254</v>
      </c>
    </row>
    <row r="401" spans="1:1">
      <c r="A401" s="2" t="s">
        <v>334</v>
      </c>
    </row>
    <row r="402" spans="1:1">
      <c r="A402" s="2" t="s">
        <v>480</v>
      </c>
    </row>
    <row r="403" spans="1:1">
      <c r="A403" s="2" t="s">
        <v>730</v>
      </c>
    </row>
    <row r="404" spans="1:1">
      <c r="A404" s="2" t="s">
        <v>91</v>
      </c>
    </row>
    <row r="405" spans="1:1">
      <c r="A405" s="2" t="s">
        <v>99</v>
      </c>
    </row>
    <row r="406" spans="1:1">
      <c r="A406" s="2" t="s">
        <v>820</v>
      </c>
    </row>
    <row r="407" spans="1:1">
      <c r="A407" s="2" t="s">
        <v>494</v>
      </c>
    </row>
    <row r="408" spans="1:1">
      <c r="A408" s="2" t="s">
        <v>180</v>
      </c>
    </row>
    <row r="409" spans="1:1">
      <c r="A409" s="2" t="s">
        <v>256</v>
      </c>
    </row>
    <row r="410" spans="1:1">
      <c r="A410" s="2" t="s">
        <v>620</v>
      </c>
    </row>
    <row r="411" spans="1:1">
      <c r="A411" s="2" t="s">
        <v>231</v>
      </c>
    </row>
    <row r="412" spans="1:1">
      <c r="A412" s="2" t="s">
        <v>627</v>
      </c>
    </row>
    <row r="413" spans="1:1">
      <c r="A413" s="2" t="s">
        <v>139</v>
      </c>
    </row>
    <row r="414" spans="1:1">
      <c r="A414" s="2" t="s">
        <v>872</v>
      </c>
    </row>
    <row r="415" spans="1:1">
      <c r="A415" s="2" t="s">
        <v>265</v>
      </c>
    </row>
    <row r="416" spans="1:1">
      <c r="A416" s="2" t="s">
        <v>741</v>
      </c>
    </row>
    <row r="417" spans="1:1">
      <c r="A417" s="2" t="s">
        <v>846</v>
      </c>
    </row>
    <row r="418" spans="1:1">
      <c r="A418" s="2" t="s">
        <v>838</v>
      </c>
    </row>
    <row r="419" spans="1:1">
      <c r="A419" s="2" t="s">
        <v>351</v>
      </c>
    </row>
    <row r="420" spans="1:1">
      <c r="A420" s="2" t="s">
        <v>110</v>
      </c>
    </row>
    <row r="421" spans="1:1">
      <c r="A421" s="2" t="s">
        <v>513</v>
      </c>
    </row>
    <row r="422" spans="1:1">
      <c r="A422" s="2" t="s">
        <v>870</v>
      </c>
    </row>
    <row r="423" spans="1:1">
      <c r="A423" s="2" t="s">
        <v>283</v>
      </c>
    </row>
    <row r="424" spans="1:1">
      <c r="A424" s="2" t="s">
        <v>464</v>
      </c>
    </row>
    <row r="425" spans="1:1">
      <c r="A425" s="2" t="s">
        <v>357</v>
      </c>
    </row>
    <row r="426" spans="1:1">
      <c r="A426" s="2" t="s">
        <v>374</v>
      </c>
    </row>
    <row r="427" spans="1:1">
      <c r="A427" s="2" t="s">
        <v>271</v>
      </c>
    </row>
    <row r="428" spans="1:1">
      <c r="A428" s="2" t="s">
        <v>667</v>
      </c>
    </row>
    <row r="429" spans="1:1">
      <c r="A429" s="2" t="s">
        <v>808</v>
      </c>
    </row>
    <row r="430" spans="1:1">
      <c r="A430" s="2" t="s">
        <v>276</v>
      </c>
    </row>
    <row r="431" spans="1:1">
      <c r="A431" s="2" t="s">
        <v>279</v>
      </c>
    </row>
    <row r="432" spans="1:1">
      <c r="A432" s="2" t="s">
        <v>722</v>
      </c>
    </row>
    <row r="433" spans="1:1">
      <c r="A433" s="2" t="s">
        <v>618</v>
      </c>
    </row>
    <row r="434" spans="1:1">
      <c r="A434" s="2" t="s">
        <v>743</v>
      </c>
    </row>
    <row r="435" spans="1:1">
      <c r="A435" s="2" t="s">
        <v>250</v>
      </c>
    </row>
    <row r="436" spans="1:1">
      <c r="A436" s="2" t="s">
        <v>573</v>
      </c>
    </row>
    <row r="437" spans="1:1">
      <c r="A437" s="2" t="s">
        <v>100</v>
      </c>
    </row>
    <row r="438" spans="1:1">
      <c r="A438" s="2" t="s">
        <v>608</v>
      </c>
    </row>
    <row r="439" spans="1:1">
      <c r="A439" s="2" t="s">
        <v>442</v>
      </c>
    </row>
    <row r="440" spans="1:1">
      <c r="A440" s="2" t="s">
        <v>650</v>
      </c>
    </row>
    <row r="441" spans="1:1">
      <c r="A441" s="2" t="s">
        <v>65</v>
      </c>
    </row>
    <row r="442" spans="1:1">
      <c r="A442" s="2" t="s">
        <v>424</v>
      </c>
    </row>
    <row r="443" spans="1:1">
      <c r="A443" s="2" t="s">
        <v>87</v>
      </c>
    </row>
    <row r="444" spans="1:1">
      <c r="A444" s="2" t="s">
        <v>512</v>
      </c>
    </row>
    <row r="445" spans="1:1">
      <c r="A445" s="2" t="s">
        <v>301</v>
      </c>
    </row>
    <row r="446" spans="1:1">
      <c r="A446" s="2" t="s">
        <v>484</v>
      </c>
    </row>
    <row r="447" spans="1:1">
      <c r="A447" s="2" t="s">
        <v>119</v>
      </c>
    </row>
    <row r="448" spans="1:1">
      <c r="A448" s="2" t="s">
        <v>406</v>
      </c>
    </row>
    <row r="449" spans="1:1">
      <c r="A449" s="2" t="s">
        <v>791</v>
      </c>
    </row>
    <row r="450" spans="1:1">
      <c r="A450" s="2" t="s">
        <v>116</v>
      </c>
    </row>
    <row r="451" spans="1:1">
      <c r="A451" s="2" t="s">
        <v>304</v>
      </c>
    </row>
    <row r="452" spans="1:1">
      <c r="A452" s="2" t="s">
        <v>408</v>
      </c>
    </row>
    <row r="453" spans="1:1">
      <c r="A453" s="2" t="s">
        <v>431</v>
      </c>
    </row>
    <row r="454" spans="1:1">
      <c r="A454" s="2" t="s">
        <v>882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B17C1-B988-4BEE-8A78-1013937468F6}">
  <dimension ref="A1:N981"/>
  <sheetViews>
    <sheetView zoomScale="113" zoomScaleNormal="100" workbookViewId="0">
      <selection activeCell="C1" sqref="C1:N1"/>
    </sheetView>
  </sheetViews>
  <sheetFormatPr defaultRowHeight="14.25"/>
  <cols>
    <col min="1" max="1" width="6.1328125" bestFit="1" customWidth="1"/>
    <col min="2" max="2" width="13.59765625" bestFit="1" customWidth="1"/>
    <col min="3" max="3" width="15.6640625" bestFit="1" customWidth="1"/>
    <col min="4" max="4" width="15.59765625" bestFit="1" customWidth="1"/>
    <col min="5" max="5" width="15.46484375" bestFit="1" customWidth="1"/>
    <col min="6" max="6" width="22.19921875" bestFit="1" customWidth="1"/>
    <col min="7" max="7" width="14.6640625" bestFit="1" customWidth="1"/>
    <col min="8" max="8" width="13.3984375" bestFit="1" customWidth="1"/>
    <col min="9" max="9" width="18.86328125" bestFit="1" customWidth="1"/>
    <col min="10" max="10" width="14.86328125" bestFit="1" customWidth="1"/>
    <col min="11" max="11" width="13.73046875" bestFit="1" customWidth="1"/>
    <col min="12" max="12" width="10.1328125" bestFit="1" customWidth="1"/>
    <col min="13" max="13" width="10.06640625" bestFit="1" customWidth="1"/>
    <col min="14" max="14" width="12.73046875" bestFit="1" customWidth="1"/>
  </cols>
  <sheetData>
    <row r="1" spans="1:14">
      <c r="A1" t="s">
        <v>59</v>
      </c>
      <c r="B1" t="s">
        <v>4</v>
      </c>
      <c r="C1" t="s">
        <v>5</v>
      </c>
      <c r="D1" t="s">
        <v>6</v>
      </c>
      <c r="E1" t="s">
        <v>7</v>
      </c>
      <c r="F1" t="s">
        <v>889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887</v>
      </c>
      <c r="M1" t="s">
        <v>13</v>
      </c>
      <c r="N1" t="s">
        <v>14</v>
      </c>
    </row>
    <row r="2" spans="1:14">
      <c r="A2">
        <v>10001</v>
      </c>
      <c r="B2" t="s">
        <v>18</v>
      </c>
      <c r="C2" t="s">
        <v>19</v>
      </c>
      <c r="D2" t="s">
        <v>20</v>
      </c>
      <c r="E2">
        <v>1</v>
      </c>
      <c r="F2" s="3">
        <v>33</v>
      </c>
      <c r="G2">
        <v>11</v>
      </c>
      <c r="H2" t="s">
        <v>21</v>
      </c>
      <c r="I2">
        <v>31</v>
      </c>
      <c r="J2">
        <v>30</v>
      </c>
      <c r="K2">
        <v>9</v>
      </c>
      <c r="L2">
        <v>74</v>
      </c>
      <c r="M2">
        <v>19</v>
      </c>
      <c r="N2">
        <v>95</v>
      </c>
    </row>
    <row r="3" spans="1:14">
      <c r="A3">
        <v>10002</v>
      </c>
      <c r="B3" t="s">
        <v>23</v>
      </c>
      <c r="C3" t="s">
        <v>24</v>
      </c>
      <c r="D3" t="s">
        <v>25</v>
      </c>
      <c r="E3">
        <v>5</v>
      </c>
      <c r="F3" s="3">
        <v>826</v>
      </c>
      <c r="G3">
        <v>4</v>
      </c>
      <c r="H3" t="s">
        <v>21</v>
      </c>
      <c r="I3">
        <v>55</v>
      </c>
      <c r="J3">
        <v>10</v>
      </c>
      <c r="K3">
        <v>92</v>
      </c>
      <c r="L3">
        <v>58</v>
      </c>
      <c r="M3">
        <v>72</v>
      </c>
      <c r="N3">
        <v>36</v>
      </c>
    </row>
    <row r="4" spans="1:14">
      <c r="A4">
        <v>10003</v>
      </c>
      <c r="B4" t="s">
        <v>18</v>
      </c>
      <c r="C4" t="s">
        <v>28</v>
      </c>
      <c r="D4" t="s">
        <v>29</v>
      </c>
      <c r="E4">
        <v>4</v>
      </c>
      <c r="F4" s="3">
        <v>624</v>
      </c>
      <c r="G4">
        <v>7</v>
      </c>
      <c r="H4" t="s">
        <v>21</v>
      </c>
      <c r="I4">
        <v>71</v>
      </c>
      <c r="J4">
        <v>137</v>
      </c>
      <c r="K4">
        <v>80</v>
      </c>
      <c r="L4">
        <v>61</v>
      </c>
      <c r="M4">
        <v>93</v>
      </c>
      <c r="N4">
        <v>61</v>
      </c>
    </row>
    <row r="5" spans="1:14">
      <c r="A5">
        <v>10004</v>
      </c>
      <c r="B5" t="s">
        <v>31</v>
      </c>
      <c r="C5" t="s">
        <v>32</v>
      </c>
      <c r="D5" t="s">
        <v>29</v>
      </c>
      <c r="E5">
        <v>10</v>
      </c>
      <c r="F5" s="3">
        <v>172</v>
      </c>
      <c r="G5">
        <v>11</v>
      </c>
      <c r="H5" t="s">
        <v>17</v>
      </c>
      <c r="I5">
        <v>1</v>
      </c>
      <c r="J5">
        <v>84</v>
      </c>
      <c r="K5">
        <v>29</v>
      </c>
      <c r="L5">
        <v>6</v>
      </c>
      <c r="M5">
        <v>96</v>
      </c>
      <c r="N5">
        <v>64</v>
      </c>
    </row>
    <row r="6" spans="1:14">
      <c r="A6">
        <v>10005</v>
      </c>
      <c r="B6" t="s">
        <v>33</v>
      </c>
      <c r="C6" t="s">
        <v>34</v>
      </c>
      <c r="D6" t="s">
        <v>35</v>
      </c>
      <c r="E6">
        <v>5</v>
      </c>
      <c r="F6" s="3">
        <v>986</v>
      </c>
      <c r="G6">
        <v>11</v>
      </c>
      <c r="H6" t="s">
        <v>17</v>
      </c>
      <c r="I6">
        <v>54</v>
      </c>
      <c r="J6">
        <v>34</v>
      </c>
      <c r="K6">
        <v>63</v>
      </c>
      <c r="L6">
        <v>81</v>
      </c>
      <c r="M6">
        <v>12</v>
      </c>
      <c r="N6">
        <v>63</v>
      </c>
    </row>
    <row r="7" spans="1:14">
      <c r="A7">
        <v>10007</v>
      </c>
      <c r="B7" t="s">
        <v>23</v>
      </c>
      <c r="C7" t="s">
        <v>37</v>
      </c>
      <c r="D7" t="s">
        <v>25</v>
      </c>
      <c r="E7">
        <v>8</v>
      </c>
      <c r="F7" s="3">
        <v>346</v>
      </c>
      <c r="G7">
        <v>4</v>
      </c>
      <c r="H7" t="s">
        <v>17</v>
      </c>
      <c r="I7">
        <v>86</v>
      </c>
      <c r="J7">
        <v>41</v>
      </c>
      <c r="K7">
        <v>13</v>
      </c>
      <c r="L7">
        <v>82</v>
      </c>
      <c r="M7">
        <v>57</v>
      </c>
      <c r="N7">
        <v>36</v>
      </c>
    </row>
    <row r="8" spans="1:14">
      <c r="A8">
        <v>10008</v>
      </c>
      <c r="B8" t="s">
        <v>18</v>
      </c>
      <c r="C8" t="s">
        <v>38</v>
      </c>
      <c r="D8" t="s">
        <v>35</v>
      </c>
      <c r="E8">
        <v>6</v>
      </c>
      <c r="F8" s="3">
        <v>732</v>
      </c>
      <c r="G8">
        <v>6</v>
      </c>
      <c r="H8" t="s">
        <v>21</v>
      </c>
      <c r="I8">
        <v>34</v>
      </c>
      <c r="J8">
        <v>2</v>
      </c>
      <c r="K8">
        <v>52</v>
      </c>
      <c r="L8">
        <v>33</v>
      </c>
      <c r="M8">
        <v>81</v>
      </c>
      <c r="N8">
        <v>6</v>
      </c>
    </row>
    <row r="9" spans="1:14">
      <c r="A9">
        <v>10009</v>
      </c>
      <c r="B9" t="s">
        <v>23</v>
      </c>
      <c r="C9" t="s">
        <v>34</v>
      </c>
      <c r="D9" t="s">
        <v>40</v>
      </c>
      <c r="E9">
        <v>3</v>
      </c>
      <c r="F9" s="3">
        <v>876</v>
      </c>
      <c r="G9">
        <v>7</v>
      </c>
      <c r="H9" t="s">
        <v>17</v>
      </c>
      <c r="I9">
        <v>50</v>
      </c>
      <c r="J9">
        <v>38</v>
      </c>
      <c r="K9">
        <v>59</v>
      </c>
      <c r="L9">
        <v>49</v>
      </c>
      <c r="M9">
        <v>63</v>
      </c>
      <c r="N9">
        <v>11</v>
      </c>
    </row>
    <row r="10" spans="1:14">
      <c r="A10">
        <v>10011</v>
      </c>
      <c r="B10" t="s">
        <v>31</v>
      </c>
      <c r="C10" t="s">
        <v>45</v>
      </c>
      <c r="D10" t="s">
        <v>29</v>
      </c>
      <c r="E10">
        <v>11</v>
      </c>
      <c r="F10" s="3">
        <v>612</v>
      </c>
      <c r="G10">
        <v>4</v>
      </c>
      <c r="H10" t="s">
        <v>21</v>
      </c>
      <c r="I10">
        <v>11</v>
      </c>
      <c r="J10">
        <v>21</v>
      </c>
      <c r="K10">
        <v>13</v>
      </c>
      <c r="L10">
        <v>73</v>
      </c>
      <c r="M10">
        <v>29</v>
      </c>
      <c r="N10">
        <v>34</v>
      </c>
    </row>
    <row r="11" spans="1:14">
      <c r="A11">
        <v>10012</v>
      </c>
      <c r="B11" t="s">
        <v>23</v>
      </c>
      <c r="C11" t="s">
        <v>38</v>
      </c>
      <c r="D11" t="s">
        <v>46</v>
      </c>
      <c r="E11">
        <v>11</v>
      </c>
      <c r="F11" s="3">
        <v>528</v>
      </c>
      <c r="G11">
        <v>8</v>
      </c>
      <c r="H11" t="s">
        <v>21</v>
      </c>
      <c r="I11">
        <v>39</v>
      </c>
      <c r="J11">
        <v>33</v>
      </c>
      <c r="K11">
        <v>80</v>
      </c>
      <c r="L11">
        <v>73</v>
      </c>
      <c r="M11">
        <v>95</v>
      </c>
      <c r="N11">
        <v>73</v>
      </c>
    </row>
    <row r="12" spans="1:14">
      <c r="A12">
        <v>10013</v>
      </c>
      <c r="B12" t="s">
        <v>23</v>
      </c>
      <c r="C12" t="s">
        <v>34</v>
      </c>
      <c r="D12" t="s">
        <v>35</v>
      </c>
      <c r="E12">
        <v>8</v>
      </c>
      <c r="F12" s="3">
        <v>139</v>
      </c>
      <c r="G12">
        <v>6</v>
      </c>
      <c r="H12" t="s">
        <v>21</v>
      </c>
      <c r="I12">
        <v>97</v>
      </c>
      <c r="J12">
        <v>14</v>
      </c>
      <c r="K12">
        <v>95</v>
      </c>
      <c r="L12">
        <v>38</v>
      </c>
      <c r="M12">
        <v>66</v>
      </c>
      <c r="N12">
        <v>58</v>
      </c>
    </row>
    <row r="13" spans="1:14">
      <c r="A13">
        <v>10015</v>
      </c>
      <c r="B13" t="s">
        <v>31</v>
      </c>
      <c r="C13" t="s">
        <v>24</v>
      </c>
      <c r="D13" t="s">
        <v>40</v>
      </c>
      <c r="E13">
        <v>2</v>
      </c>
      <c r="F13" s="3">
        <v>38</v>
      </c>
      <c r="G13">
        <v>11</v>
      </c>
      <c r="H13" t="s">
        <v>21</v>
      </c>
      <c r="I13">
        <v>17</v>
      </c>
      <c r="J13">
        <v>56</v>
      </c>
      <c r="K13">
        <v>97</v>
      </c>
      <c r="L13">
        <v>9</v>
      </c>
      <c r="M13">
        <v>84</v>
      </c>
      <c r="N13">
        <v>71</v>
      </c>
    </row>
    <row r="14" spans="1:14">
      <c r="A14">
        <v>10016</v>
      </c>
      <c r="B14" t="s">
        <v>47</v>
      </c>
      <c r="C14" t="s">
        <v>24</v>
      </c>
      <c r="D14" t="s">
        <v>20</v>
      </c>
      <c r="E14">
        <v>10</v>
      </c>
      <c r="F14" s="3">
        <v>283</v>
      </c>
      <c r="G14">
        <v>4</v>
      </c>
      <c r="H14" t="s">
        <v>17</v>
      </c>
      <c r="I14">
        <v>53</v>
      </c>
      <c r="J14">
        <v>70</v>
      </c>
      <c r="K14">
        <v>76</v>
      </c>
      <c r="L14">
        <v>61</v>
      </c>
      <c r="M14">
        <v>27</v>
      </c>
      <c r="N14">
        <v>38</v>
      </c>
    </row>
    <row r="15" spans="1:14">
      <c r="A15">
        <v>10017</v>
      </c>
      <c r="B15" t="s">
        <v>23</v>
      </c>
      <c r="C15" t="s">
        <v>34</v>
      </c>
      <c r="D15" t="s">
        <v>29</v>
      </c>
      <c r="E15">
        <v>9</v>
      </c>
      <c r="F15" s="3">
        <v>345</v>
      </c>
      <c r="G15">
        <v>8</v>
      </c>
      <c r="H15" t="s">
        <v>21</v>
      </c>
      <c r="I15">
        <v>87</v>
      </c>
      <c r="J15">
        <v>27</v>
      </c>
      <c r="K15">
        <v>52</v>
      </c>
      <c r="L15">
        <v>50</v>
      </c>
      <c r="M15">
        <v>79</v>
      </c>
      <c r="N15">
        <v>71</v>
      </c>
    </row>
    <row r="16" spans="1:14">
      <c r="A16">
        <v>10019</v>
      </c>
      <c r="B16" t="s">
        <v>33</v>
      </c>
      <c r="C16" t="s">
        <v>50</v>
      </c>
      <c r="D16" t="s">
        <v>51</v>
      </c>
      <c r="E16">
        <v>6</v>
      </c>
      <c r="F16" s="3">
        <v>863</v>
      </c>
      <c r="G16">
        <v>8</v>
      </c>
      <c r="H16" t="s">
        <v>17</v>
      </c>
      <c r="I16">
        <v>85</v>
      </c>
      <c r="J16">
        <v>54</v>
      </c>
      <c r="K16">
        <v>86</v>
      </c>
      <c r="L16">
        <v>22</v>
      </c>
      <c r="M16">
        <v>10</v>
      </c>
      <c r="N16">
        <v>9</v>
      </c>
    </row>
    <row r="17" spans="1:14">
      <c r="A17">
        <v>10020</v>
      </c>
      <c r="B17" t="s">
        <v>31</v>
      </c>
      <c r="C17" t="s">
        <v>24</v>
      </c>
      <c r="D17" t="s">
        <v>35</v>
      </c>
      <c r="E17">
        <v>8</v>
      </c>
      <c r="F17" s="3">
        <v>430</v>
      </c>
      <c r="G17">
        <v>6</v>
      </c>
      <c r="H17" t="s">
        <v>21</v>
      </c>
      <c r="I17">
        <v>54</v>
      </c>
      <c r="J17">
        <v>64</v>
      </c>
      <c r="K17">
        <v>65</v>
      </c>
      <c r="L17">
        <v>11</v>
      </c>
      <c r="M17">
        <v>73</v>
      </c>
      <c r="N17">
        <v>42</v>
      </c>
    </row>
    <row r="18" spans="1:14">
      <c r="A18">
        <v>10021</v>
      </c>
      <c r="B18" t="s">
        <v>47</v>
      </c>
      <c r="C18" t="s">
        <v>37</v>
      </c>
      <c r="D18" t="s">
        <v>40</v>
      </c>
      <c r="E18">
        <v>6</v>
      </c>
      <c r="F18" s="3">
        <v>782</v>
      </c>
      <c r="G18">
        <v>11</v>
      </c>
      <c r="H18" t="s">
        <v>21</v>
      </c>
      <c r="I18">
        <v>80</v>
      </c>
      <c r="J18">
        <v>22</v>
      </c>
      <c r="K18">
        <v>51</v>
      </c>
      <c r="L18">
        <v>88</v>
      </c>
      <c r="M18">
        <v>89</v>
      </c>
      <c r="N18">
        <v>52</v>
      </c>
    </row>
    <row r="19" spans="1:14">
      <c r="A19">
        <v>10022</v>
      </c>
      <c r="B19" t="s">
        <v>31</v>
      </c>
      <c r="C19" t="s">
        <v>32</v>
      </c>
      <c r="D19" t="s">
        <v>40</v>
      </c>
      <c r="E19">
        <v>1</v>
      </c>
      <c r="F19" s="3">
        <v>275</v>
      </c>
      <c r="G19">
        <v>6</v>
      </c>
      <c r="H19" t="s">
        <v>21</v>
      </c>
      <c r="I19">
        <v>83</v>
      </c>
      <c r="J19">
        <v>4</v>
      </c>
      <c r="K19">
        <v>2</v>
      </c>
      <c r="L19">
        <v>96</v>
      </c>
      <c r="M19">
        <v>36</v>
      </c>
      <c r="N19">
        <v>62</v>
      </c>
    </row>
    <row r="20" spans="1:14">
      <c r="A20">
        <v>10023</v>
      </c>
      <c r="B20" t="s">
        <v>18</v>
      </c>
      <c r="C20" t="s">
        <v>34</v>
      </c>
      <c r="D20" t="s">
        <v>43</v>
      </c>
      <c r="E20">
        <v>1</v>
      </c>
      <c r="F20" s="3">
        <v>784</v>
      </c>
      <c r="G20">
        <v>6</v>
      </c>
      <c r="H20" t="s">
        <v>21</v>
      </c>
      <c r="I20">
        <v>32</v>
      </c>
      <c r="J20">
        <v>76</v>
      </c>
      <c r="K20">
        <v>78</v>
      </c>
      <c r="L20">
        <v>23</v>
      </c>
      <c r="M20">
        <v>86</v>
      </c>
      <c r="N20">
        <v>23</v>
      </c>
    </row>
    <row r="21" spans="1:14">
      <c r="A21">
        <v>10024</v>
      </c>
      <c r="B21" t="s">
        <v>31</v>
      </c>
      <c r="C21" t="s">
        <v>28</v>
      </c>
      <c r="D21" t="s">
        <v>35</v>
      </c>
      <c r="E21">
        <v>3</v>
      </c>
      <c r="F21" s="3">
        <v>824</v>
      </c>
      <c r="G21">
        <v>9</v>
      </c>
      <c r="H21" t="s">
        <v>21</v>
      </c>
      <c r="I21">
        <v>34</v>
      </c>
      <c r="J21">
        <v>85</v>
      </c>
      <c r="K21">
        <v>44</v>
      </c>
      <c r="L21">
        <v>85</v>
      </c>
      <c r="M21">
        <v>68</v>
      </c>
      <c r="N21">
        <v>22</v>
      </c>
    </row>
    <row r="22" spans="1:14">
      <c r="A22">
        <v>10025</v>
      </c>
      <c r="B22" t="s">
        <v>18</v>
      </c>
      <c r="C22" t="s">
        <v>32</v>
      </c>
      <c r="D22" t="s">
        <v>29</v>
      </c>
      <c r="E22">
        <v>6</v>
      </c>
      <c r="F22" s="3">
        <v>595</v>
      </c>
      <c r="G22">
        <v>6</v>
      </c>
      <c r="H22" t="s">
        <v>21</v>
      </c>
      <c r="I22">
        <v>75</v>
      </c>
      <c r="J22">
        <v>50</v>
      </c>
      <c r="K22">
        <v>28</v>
      </c>
      <c r="L22">
        <v>96</v>
      </c>
      <c r="M22">
        <v>45</v>
      </c>
      <c r="N22">
        <v>20</v>
      </c>
    </row>
    <row r="23" spans="1:14">
      <c r="A23">
        <v>10026</v>
      </c>
      <c r="B23" t="s">
        <v>31</v>
      </c>
      <c r="C23" t="s">
        <v>42</v>
      </c>
      <c r="D23" t="s">
        <v>43</v>
      </c>
      <c r="E23">
        <v>5</v>
      </c>
      <c r="F23" s="3">
        <v>148</v>
      </c>
      <c r="G23">
        <v>11</v>
      </c>
      <c r="H23" t="s">
        <v>17</v>
      </c>
      <c r="I23">
        <v>40</v>
      </c>
      <c r="J23">
        <v>34</v>
      </c>
      <c r="K23">
        <v>52</v>
      </c>
      <c r="L23">
        <v>86</v>
      </c>
      <c r="M23">
        <v>53</v>
      </c>
      <c r="N23">
        <v>27</v>
      </c>
    </row>
    <row r="24" spans="1:14">
      <c r="A24">
        <v>10027</v>
      </c>
      <c r="B24" t="s">
        <v>23</v>
      </c>
      <c r="C24" t="s">
        <v>50</v>
      </c>
      <c r="D24" t="s">
        <v>20</v>
      </c>
      <c r="E24">
        <v>9</v>
      </c>
      <c r="F24" s="3">
        <v>139</v>
      </c>
      <c r="G24">
        <v>8</v>
      </c>
      <c r="H24" t="s">
        <v>21</v>
      </c>
      <c r="I24">
        <v>2</v>
      </c>
      <c r="J24">
        <v>6</v>
      </c>
      <c r="K24">
        <v>73</v>
      </c>
      <c r="L24">
        <v>88</v>
      </c>
      <c r="M24">
        <v>13</v>
      </c>
      <c r="N24">
        <v>65</v>
      </c>
    </row>
    <row r="25" spans="1:14">
      <c r="A25">
        <v>10028</v>
      </c>
      <c r="B25" t="s">
        <v>52</v>
      </c>
      <c r="C25" t="s">
        <v>42</v>
      </c>
      <c r="D25" t="s">
        <v>46</v>
      </c>
      <c r="E25">
        <v>2</v>
      </c>
      <c r="F25" s="3">
        <v>636</v>
      </c>
      <c r="G25">
        <v>5</v>
      </c>
      <c r="H25" t="s">
        <v>21</v>
      </c>
      <c r="I25">
        <v>37</v>
      </c>
      <c r="J25">
        <v>15</v>
      </c>
      <c r="K25">
        <v>34</v>
      </c>
      <c r="L25">
        <v>13</v>
      </c>
      <c r="M25">
        <v>94</v>
      </c>
      <c r="N25">
        <v>47</v>
      </c>
    </row>
    <row r="26" spans="1:14">
      <c r="A26">
        <v>10029</v>
      </c>
      <c r="B26" t="s">
        <v>47</v>
      </c>
      <c r="C26" t="s">
        <v>32</v>
      </c>
      <c r="D26" t="s">
        <v>29</v>
      </c>
      <c r="E26">
        <v>6</v>
      </c>
      <c r="F26" s="3">
        <v>731</v>
      </c>
      <c r="G26">
        <v>7</v>
      </c>
      <c r="H26" t="s">
        <v>21</v>
      </c>
      <c r="I26">
        <v>87</v>
      </c>
      <c r="J26">
        <v>19</v>
      </c>
      <c r="K26">
        <v>96</v>
      </c>
      <c r="L26">
        <v>77</v>
      </c>
      <c r="M26">
        <v>28</v>
      </c>
      <c r="N26">
        <v>74</v>
      </c>
    </row>
    <row r="27" spans="1:14">
      <c r="A27">
        <v>10030</v>
      </c>
      <c r="B27" t="s">
        <v>18</v>
      </c>
      <c r="C27" t="s">
        <v>32</v>
      </c>
      <c r="D27" t="s">
        <v>40</v>
      </c>
      <c r="E27">
        <v>1</v>
      </c>
      <c r="F27" s="3">
        <v>517</v>
      </c>
      <c r="G27">
        <v>9</v>
      </c>
      <c r="H27" t="s">
        <v>17</v>
      </c>
      <c r="I27">
        <v>99</v>
      </c>
      <c r="J27">
        <v>11</v>
      </c>
      <c r="K27">
        <v>21</v>
      </c>
      <c r="L27">
        <v>21</v>
      </c>
      <c r="M27">
        <v>53</v>
      </c>
      <c r="N27">
        <v>14</v>
      </c>
    </row>
    <row r="28" spans="1:14">
      <c r="A28">
        <v>10031</v>
      </c>
      <c r="B28" t="s">
        <v>33</v>
      </c>
      <c r="C28" t="s">
        <v>28</v>
      </c>
      <c r="D28" t="s">
        <v>43</v>
      </c>
      <c r="E28">
        <v>11</v>
      </c>
      <c r="F28" s="3">
        <v>302</v>
      </c>
      <c r="G28">
        <v>7</v>
      </c>
      <c r="H28" t="s">
        <v>17</v>
      </c>
      <c r="I28">
        <v>49</v>
      </c>
      <c r="J28">
        <v>21</v>
      </c>
      <c r="K28">
        <v>85</v>
      </c>
      <c r="L28">
        <v>94</v>
      </c>
      <c r="M28">
        <v>88</v>
      </c>
      <c r="N28">
        <v>35</v>
      </c>
    </row>
    <row r="29" spans="1:14">
      <c r="A29">
        <v>10032</v>
      </c>
      <c r="B29" t="s">
        <v>18</v>
      </c>
      <c r="C29" t="s">
        <v>28</v>
      </c>
      <c r="D29" t="s">
        <v>40</v>
      </c>
      <c r="E29">
        <v>11</v>
      </c>
      <c r="F29" s="3">
        <v>591</v>
      </c>
      <c r="G29">
        <v>9</v>
      </c>
      <c r="H29" t="s">
        <v>21</v>
      </c>
      <c r="I29">
        <v>67</v>
      </c>
      <c r="J29">
        <v>50</v>
      </c>
      <c r="K29">
        <v>16</v>
      </c>
      <c r="L29">
        <v>26</v>
      </c>
      <c r="M29">
        <v>79</v>
      </c>
      <c r="N29">
        <v>10</v>
      </c>
    </row>
    <row r="30" spans="1:14">
      <c r="A30">
        <v>10033</v>
      </c>
      <c r="B30" t="s">
        <v>23</v>
      </c>
      <c r="C30" t="s">
        <v>24</v>
      </c>
      <c r="D30" t="s">
        <v>20</v>
      </c>
      <c r="E30">
        <v>4</v>
      </c>
      <c r="F30" s="3">
        <v>249</v>
      </c>
      <c r="G30">
        <v>5</v>
      </c>
      <c r="H30" t="s">
        <v>21</v>
      </c>
      <c r="I30">
        <v>81</v>
      </c>
      <c r="J30">
        <v>10</v>
      </c>
      <c r="K30">
        <v>41</v>
      </c>
      <c r="L30">
        <v>23</v>
      </c>
      <c r="M30">
        <v>67</v>
      </c>
      <c r="N30">
        <v>17</v>
      </c>
    </row>
    <row r="31" spans="1:14">
      <c r="A31">
        <v>10034</v>
      </c>
      <c r="B31" t="s">
        <v>23</v>
      </c>
      <c r="C31" t="s">
        <v>34</v>
      </c>
      <c r="D31" t="s">
        <v>25</v>
      </c>
      <c r="E31">
        <v>10</v>
      </c>
      <c r="F31" s="3">
        <v>164</v>
      </c>
      <c r="G31">
        <v>11</v>
      </c>
      <c r="H31" t="s">
        <v>21</v>
      </c>
      <c r="I31">
        <v>33</v>
      </c>
      <c r="J31">
        <v>21</v>
      </c>
      <c r="K31">
        <v>24</v>
      </c>
      <c r="L31">
        <v>95</v>
      </c>
      <c r="M31">
        <v>55</v>
      </c>
      <c r="N31">
        <v>79</v>
      </c>
    </row>
    <row r="32" spans="1:14">
      <c r="A32">
        <v>10035</v>
      </c>
      <c r="B32" t="s">
        <v>47</v>
      </c>
      <c r="C32" t="s">
        <v>38</v>
      </c>
      <c r="D32" t="s">
        <v>43</v>
      </c>
      <c r="E32">
        <v>4</v>
      </c>
      <c r="F32" s="3">
        <v>531</v>
      </c>
      <c r="G32">
        <v>5</v>
      </c>
      <c r="H32" t="s">
        <v>17</v>
      </c>
      <c r="I32">
        <v>66</v>
      </c>
      <c r="J32">
        <v>4</v>
      </c>
      <c r="K32">
        <v>85</v>
      </c>
      <c r="L32">
        <v>15</v>
      </c>
      <c r="M32">
        <v>45</v>
      </c>
      <c r="N32">
        <v>16</v>
      </c>
    </row>
    <row r="33" spans="1:14">
      <c r="A33">
        <v>10036</v>
      </c>
      <c r="B33" t="s">
        <v>23</v>
      </c>
      <c r="C33" t="s">
        <v>24</v>
      </c>
      <c r="D33" t="s">
        <v>29</v>
      </c>
      <c r="E33">
        <v>4</v>
      </c>
      <c r="F33" s="3">
        <v>747</v>
      </c>
      <c r="G33">
        <v>6</v>
      </c>
      <c r="H33" t="s">
        <v>17</v>
      </c>
      <c r="I33">
        <v>44</v>
      </c>
      <c r="J33">
        <v>90</v>
      </c>
      <c r="K33">
        <v>69</v>
      </c>
      <c r="L33">
        <v>13</v>
      </c>
      <c r="M33">
        <v>51</v>
      </c>
      <c r="N33">
        <v>82</v>
      </c>
    </row>
    <row r="34" spans="1:14">
      <c r="A34">
        <v>10037</v>
      </c>
      <c r="B34" t="s">
        <v>18</v>
      </c>
      <c r="C34" t="s">
        <v>24</v>
      </c>
      <c r="D34" t="s">
        <v>40</v>
      </c>
      <c r="E34">
        <v>1</v>
      </c>
      <c r="F34" s="3">
        <v>39</v>
      </c>
      <c r="G34">
        <v>5</v>
      </c>
      <c r="H34" t="s">
        <v>21</v>
      </c>
      <c r="I34">
        <v>96</v>
      </c>
      <c r="J34">
        <v>15</v>
      </c>
      <c r="K34">
        <v>42</v>
      </c>
      <c r="L34">
        <v>47</v>
      </c>
      <c r="M34">
        <v>40</v>
      </c>
      <c r="N34">
        <v>34</v>
      </c>
    </row>
    <row r="35" spans="1:14">
      <c r="A35">
        <v>10038</v>
      </c>
      <c r="B35" t="s">
        <v>31</v>
      </c>
      <c r="C35" t="s">
        <v>45</v>
      </c>
      <c r="D35" t="s">
        <v>48</v>
      </c>
      <c r="E35">
        <v>7</v>
      </c>
      <c r="F35" s="3">
        <v>881</v>
      </c>
      <c r="G35">
        <v>7</v>
      </c>
      <c r="H35" t="s">
        <v>17</v>
      </c>
      <c r="I35">
        <v>88</v>
      </c>
      <c r="J35">
        <v>8</v>
      </c>
      <c r="K35">
        <v>38</v>
      </c>
      <c r="L35">
        <v>39</v>
      </c>
      <c r="M35">
        <v>45</v>
      </c>
      <c r="N35">
        <v>37</v>
      </c>
    </row>
    <row r="36" spans="1:14">
      <c r="A36">
        <v>10039</v>
      </c>
      <c r="B36" t="s">
        <v>47</v>
      </c>
      <c r="C36" t="s">
        <v>45</v>
      </c>
      <c r="D36" t="s">
        <v>55</v>
      </c>
      <c r="E36">
        <v>6</v>
      </c>
      <c r="F36" s="3">
        <v>351</v>
      </c>
      <c r="G36">
        <v>5</v>
      </c>
      <c r="H36" t="s">
        <v>21</v>
      </c>
      <c r="I36">
        <v>85</v>
      </c>
      <c r="J36">
        <v>83</v>
      </c>
      <c r="K36">
        <v>96</v>
      </c>
      <c r="L36">
        <v>7</v>
      </c>
      <c r="M36">
        <v>52</v>
      </c>
      <c r="N36">
        <v>43</v>
      </c>
    </row>
    <row r="37" spans="1:14">
      <c r="A37">
        <v>10040</v>
      </c>
      <c r="B37" t="s">
        <v>33</v>
      </c>
      <c r="C37" t="s">
        <v>38</v>
      </c>
      <c r="D37" t="s">
        <v>46</v>
      </c>
      <c r="E37">
        <v>4</v>
      </c>
      <c r="F37" s="3">
        <v>254</v>
      </c>
      <c r="G37">
        <v>10</v>
      </c>
      <c r="H37" t="s">
        <v>17</v>
      </c>
      <c r="I37">
        <v>67</v>
      </c>
      <c r="J37">
        <v>37</v>
      </c>
      <c r="K37">
        <v>16</v>
      </c>
      <c r="L37">
        <v>51</v>
      </c>
      <c r="M37">
        <v>8</v>
      </c>
      <c r="N37">
        <v>94</v>
      </c>
    </row>
    <row r="38" spans="1:14">
      <c r="A38">
        <v>10041</v>
      </c>
      <c r="B38" t="s">
        <v>31</v>
      </c>
      <c r="C38" t="s">
        <v>19</v>
      </c>
      <c r="D38" t="s">
        <v>51</v>
      </c>
      <c r="E38">
        <v>1</v>
      </c>
      <c r="F38" s="3">
        <v>721</v>
      </c>
      <c r="G38">
        <v>9</v>
      </c>
      <c r="H38" t="s">
        <v>21</v>
      </c>
      <c r="I38">
        <v>85</v>
      </c>
      <c r="J38">
        <v>67</v>
      </c>
      <c r="K38">
        <v>98</v>
      </c>
      <c r="L38">
        <v>55</v>
      </c>
      <c r="M38">
        <v>22</v>
      </c>
      <c r="N38">
        <v>21</v>
      </c>
    </row>
    <row r="39" spans="1:14">
      <c r="A39">
        <v>10042</v>
      </c>
      <c r="B39" t="s">
        <v>18</v>
      </c>
      <c r="C39" t="s">
        <v>37</v>
      </c>
      <c r="D39" t="s">
        <v>40</v>
      </c>
      <c r="E39">
        <v>8</v>
      </c>
      <c r="F39" s="3">
        <v>68</v>
      </c>
      <c r="G39">
        <v>9</v>
      </c>
      <c r="H39" t="s">
        <v>17</v>
      </c>
      <c r="I39">
        <v>8</v>
      </c>
      <c r="J39">
        <v>20</v>
      </c>
      <c r="K39">
        <v>62</v>
      </c>
      <c r="L39">
        <v>18</v>
      </c>
      <c r="M39">
        <v>61</v>
      </c>
      <c r="N39">
        <v>62</v>
      </c>
    </row>
    <row r="40" spans="1:14">
      <c r="A40">
        <v>10043</v>
      </c>
      <c r="B40" t="s">
        <v>23</v>
      </c>
      <c r="C40" t="s">
        <v>38</v>
      </c>
      <c r="D40" t="s">
        <v>35</v>
      </c>
      <c r="E40">
        <v>4</v>
      </c>
      <c r="F40" s="3">
        <v>659</v>
      </c>
      <c r="G40">
        <v>9</v>
      </c>
      <c r="H40" t="s">
        <v>17</v>
      </c>
      <c r="I40">
        <v>4</v>
      </c>
      <c r="J40">
        <v>42</v>
      </c>
      <c r="K40">
        <v>44</v>
      </c>
      <c r="L40">
        <v>7</v>
      </c>
      <c r="M40">
        <v>15</v>
      </c>
      <c r="N40">
        <v>74</v>
      </c>
    </row>
    <row r="41" spans="1:14">
      <c r="A41">
        <v>10044</v>
      </c>
      <c r="B41" t="s">
        <v>47</v>
      </c>
      <c r="C41" t="s">
        <v>19</v>
      </c>
      <c r="D41" t="s">
        <v>46</v>
      </c>
      <c r="E41">
        <v>9</v>
      </c>
      <c r="F41" s="3">
        <v>461</v>
      </c>
      <c r="G41">
        <v>10</v>
      </c>
      <c r="H41" t="s">
        <v>21</v>
      </c>
      <c r="I41">
        <v>24</v>
      </c>
      <c r="J41">
        <v>84</v>
      </c>
      <c r="K41">
        <v>7</v>
      </c>
      <c r="L41">
        <v>34</v>
      </c>
      <c r="M41">
        <v>32</v>
      </c>
      <c r="N41">
        <v>6</v>
      </c>
    </row>
    <row r="42" spans="1:14">
      <c r="A42">
        <v>10045</v>
      </c>
      <c r="B42" t="s">
        <v>52</v>
      </c>
      <c r="C42" t="s">
        <v>42</v>
      </c>
      <c r="D42" t="s">
        <v>20</v>
      </c>
      <c r="E42">
        <v>2</v>
      </c>
      <c r="F42" s="3">
        <v>250</v>
      </c>
      <c r="G42">
        <v>5</v>
      </c>
      <c r="H42" t="s">
        <v>17</v>
      </c>
      <c r="I42">
        <v>13</v>
      </c>
      <c r="J42">
        <v>84</v>
      </c>
      <c r="K42">
        <v>24</v>
      </c>
      <c r="L42">
        <v>43</v>
      </c>
      <c r="M42">
        <v>19</v>
      </c>
      <c r="N42">
        <v>85</v>
      </c>
    </row>
    <row r="43" spans="1:14">
      <c r="A43">
        <v>10046</v>
      </c>
      <c r="B43" t="s">
        <v>18</v>
      </c>
      <c r="C43" t="s">
        <v>32</v>
      </c>
      <c r="D43" t="s">
        <v>55</v>
      </c>
      <c r="E43">
        <v>10</v>
      </c>
      <c r="F43" s="3">
        <v>584</v>
      </c>
      <c r="G43">
        <v>11</v>
      </c>
      <c r="H43" t="s">
        <v>17</v>
      </c>
      <c r="I43">
        <v>65</v>
      </c>
      <c r="J43">
        <v>42</v>
      </c>
      <c r="K43">
        <v>44</v>
      </c>
      <c r="L43">
        <v>85</v>
      </c>
      <c r="M43">
        <v>89</v>
      </c>
      <c r="N43">
        <v>67</v>
      </c>
    </row>
    <row r="44" spans="1:14">
      <c r="A44">
        <v>10047</v>
      </c>
      <c r="B44" t="s">
        <v>23</v>
      </c>
      <c r="C44" t="s">
        <v>32</v>
      </c>
      <c r="D44" t="s">
        <v>48</v>
      </c>
      <c r="E44">
        <v>10</v>
      </c>
      <c r="F44" s="3">
        <v>276</v>
      </c>
      <c r="G44">
        <v>6</v>
      </c>
      <c r="H44" t="s">
        <v>17</v>
      </c>
      <c r="I44">
        <v>27</v>
      </c>
      <c r="J44">
        <v>17</v>
      </c>
      <c r="K44">
        <v>69</v>
      </c>
      <c r="L44">
        <v>30</v>
      </c>
      <c r="M44">
        <v>53</v>
      </c>
      <c r="N44">
        <v>60</v>
      </c>
    </row>
    <row r="45" spans="1:14">
      <c r="A45">
        <v>10048</v>
      </c>
      <c r="B45" t="s">
        <v>31</v>
      </c>
      <c r="C45" t="s">
        <v>38</v>
      </c>
      <c r="D45" t="s">
        <v>55</v>
      </c>
      <c r="E45">
        <v>10</v>
      </c>
      <c r="F45" s="3">
        <v>194</v>
      </c>
      <c r="G45">
        <v>6</v>
      </c>
      <c r="H45" t="s">
        <v>17</v>
      </c>
      <c r="I45">
        <v>3</v>
      </c>
      <c r="J45">
        <v>4</v>
      </c>
      <c r="K45">
        <v>26</v>
      </c>
      <c r="L45">
        <v>85</v>
      </c>
      <c r="M45">
        <v>43</v>
      </c>
      <c r="N45">
        <v>19</v>
      </c>
    </row>
    <row r="46" spans="1:14">
      <c r="A46">
        <v>10049</v>
      </c>
      <c r="B46" t="s">
        <v>23</v>
      </c>
      <c r="C46" t="s">
        <v>38</v>
      </c>
      <c r="D46" t="s">
        <v>43</v>
      </c>
      <c r="E46">
        <v>10</v>
      </c>
      <c r="F46" s="3">
        <v>50</v>
      </c>
      <c r="G46">
        <v>8</v>
      </c>
      <c r="H46" t="s">
        <v>17</v>
      </c>
      <c r="I46">
        <v>84</v>
      </c>
      <c r="J46">
        <v>80</v>
      </c>
      <c r="K46">
        <v>3</v>
      </c>
      <c r="L46">
        <v>4</v>
      </c>
      <c r="M46">
        <v>81</v>
      </c>
      <c r="N46">
        <v>9</v>
      </c>
    </row>
    <row r="47" spans="1:14">
      <c r="A47">
        <v>10050</v>
      </c>
      <c r="B47" t="s">
        <v>33</v>
      </c>
      <c r="C47" t="s">
        <v>34</v>
      </c>
      <c r="D47" t="s">
        <v>55</v>
      </c>
      <c r="E47">
        <v>8</v>
      </c>
      <c r="F47" s="3">
        <v>413</v>
      </c>
      <c r="G47">
        <v>8</v>
      </c>
      <c r="H47" t="s">
        <v>17</v>
      </c>
      <c r="I47">
        <v>93</v>
      </c>
      <c r="J47">
        <v>89</v>
      </c>
      <c r="K47">
        <v>66</v>
      </c>
      <c r="L47">
        <v>87</v>
      </c>
      <c r="M47">
        <v>35</v>
      </c>
      <c r="N47">
        <v>8</v>
      </c>
    </row>
    <row r="48" spans="1:14">
      <c r="A48">
        <v>10051</v>
      </c>
      <c r="B48" t="s">
        <v>52</v>
      </c>
      <c r="C48" t="s">
        <v>34</v>
      </c>
      <c r="D48" t="s">
        <v>51</v>
      </c>
      <c r="E48">
        <v>7</v>
      </c>
      <c r="F48" s="3">
        <v>363</v>
      </c>
      <c r="G48">
        <v>11</v>
      </c>
      <c r="H48" t="s">
        <v>17</v>
      </c>
      <c r="I48">
        <v>76</v>
      </c>
      <c r="J48">
        <v>53</v>
      </c>
      <c r="K48">
        <v>56</v>
      </c>
      <c r="L48">
        <v>54</v>
      </c>
      <c r="M48">
        <v>36</v>
      </c>
      <c r="N48">
        <v>99</v>
      </c>
    </row>
    <row r="49" spans="1:14">
      <c r="A49">
        <v>10052</v>
      </c>
      <c r="B49" t="s">
        <v>52</v>
      </c>
      <c r="C49" t="s">
        <v>24</v>
      </c>
      <c r="D49" t="s">
        <v>25</v>
      </c>
      <c r="E49">
        <v>4</v>
      </c>
      <c r="F49" s="3">
        <v>540</v>
      </c>
      <c r="G49">
        <v>10</v>
      </c>
      <c r="H49" t="s">
        <v>21</v>
      </c>
      <c r="I49">
        <v>85</v>
      </c>
      <c r="J49">
        <v>25</v>
      </c>
      <c r="K49">
        <v>22</v>
      </c>
      <c r="L49">
        <v>87</v>
      </c>
      <c r="M49">
        <v>13</v>
      </c>
      <c r="N49">
        <v>75</v>
      </c>
    </row>
    <row r="50" spans="1:14">
      <c r="A50">
        <v>10053</v>
      </c>
      <c r="B50" t="s">
        <v>47</v>
      </c>
      <c r="C50" t="s">
        <v>38</v>
      </c>
      <c r="D50" t="s">
        <v>29</v>
      </c>
      <c r="E50">
        <v>9</v>
      </c>
      <c r="F50" s="3">
        <v>534</v>
      </c>
      <c r="G50">
        <v>4</v>
      </c>
      <c r="H50" t="s">
        <v>17</v>
      </c>
      <c r="I50">
        <v>62</v>
      </c>
      <c r="J50">
        <v>27</v>
      </c>
      <c r="K50">
        <v>12</v>
      </c>
      <c r="L50">
        <v>58</v>
      </c>
      <c r="M50">
        <v>37</v>
      </c>
      <c r="N50">
        <v>3</v>
      </c>
    </row>
    <row r="51" spans="1:14">
      <c r="A51">
        <v>10054</v>
      </c>
      <c r="B51" t="s">
        <v>31</v>
      </c>
      <c r="C51" t="s">
        <v>24</v>
      </c>
      <c r="D51" t="s">
        <v>46</v>
      </c>
      <c r="E51">
        <v>5</v>
      </c>
      <c r="F51" s="3">
        <v>840</v>
      </c>
      <c r="G51">
        <v>4</v>
      </c>
      <c r="H51" t="s">
        <v>21</v>
      </c>
      <c r="I51">
        <v>59</v>
      </c>
      <c r="J51">
        <v>52</v>
      </c>
      <c r="K51">
        <v>77</v>
      </c>
      <c r="L51">
        <v>85</v>
      </c>
      <c r="M51">
        <v>85</v>
      </c>
      <c r="N51">
        <v>10</v>
      </c>
    </row>
    <row r="52" spans="1:14">
      <c r="A52">
        <v>10055</v>
      </c>
      <c r="B52" t="s">
        <v>47</v>
      </c>
      <c r="C52" t="s">
        <v>32</v>
      </c>
      <c r="D52" t="s">
        <v>51</v>
      </c>
      <c r="E52">
        <v>7</v>
      </c>
      <c r="F52" s="3">
        <v>22</v>
      </c>
      <c r="G52">
        <v>10</v>
      </c>
      <c r="H52" t="s">
        <v>17</v>
      </c>
      <c r="I52">
        <v>98</v>
      </c>
      <c r="J52">
        <v>33</v>
      </c>
      <c r="K52">
        <v>88</v>
      </c>
      <c r="L52">
        <v>21</v>
      </c>
      <c r="M52">
        <v>91</v>
      </c>
      <c r="N52">
        <v>99</v>
      </c>
    </row>
    <row r="53" spans="1:14">
      <c r="A53">
        <v>10056</v>
      </c>
      <c r="B53" t="s">
        <v>31</v>
      </c>
      <c r="C53" t="s">
        <v>34</v>
      </c>
      <c r="D53" t="s">
        <v>35</v>
      </c>
      <c r="E53">
        <v>1</v>
      </c>
      <c r="F53" s="3">
        <v>132</v>
      </c>
      <c r="G53">
        <v>4</v>
      </c>
      <c r="H53" t="s">
        <v>17</v>
      </c>
      <c r="I53">
        <v>1</v>
      </c>
      <c r="J53">
        <v>72</v>
      </c>
      <c r="K53">
        <v>94</v>
      </c>
      <c r="L53">
        <v>34</v>
      </c>
      <c r="M53">
        <v>5</v>
      </c>
      <c r="N53">
        <v>87</v>
      </c>
    </row>
    <row r="54" spans="1:14">
      <c r="A54">
        <v>10057</v>
      </c>
      <c r="B54" t="s">
        <v>47</v>
      </c>
      <c r="C54" t="s">
        <v>19</v>
      </c>
      <c r="D54" t="s">
        <v>35</v>
      </c>
      <c r="E54">
        <v>4</v>
      </c>
      <c r="F54" s="3">
        <v>583</v>
      </c>
      <c r="G54">
        <v>9</v>
      </c>
      <c r="H54" t="s">
        <v>21</v>
      </c>
      <c r="I54">
        <v>74</v>
      </c>
      <c r="J54">
        <v>92</v>
      </c>
      <c r="K54">
        <v>29</v>
      </c>
      <c r="L54">
        <v>21</v>
      </c>
      <c r="M54">
        <v>97</v>
      </c>
      <c r="N54">
        <v>27</v>
      </c>
    </row>
    <row r="55" spans="1:14">
      <c r="A55">
        <v>10058</v>
      </c>
      <c r="B55" t="s">
        <v>23</v>
      </c>
      <c r="C55" t="s">
        <v>32</v>
      </c>
      <c r="D55" t="s">
        <v>46</v>
      </c>
      <c r="E55">
        <v>6</v>
      </c>
      <c r="F55" s="3">
        <v>528</v>
      </c>
      <c r="G55">
        <v>7</v>
      </c>
      <c r="H55" t="s">
        <v>17</v>
      </c>
      <c r="I55">
        <v>1</v>
      </c>
      <c r="J55">
        <v>97</v>
      </c>
      <c r="K55">
        <v>23</v>
      </c>
      <c r="L55">
        <v>48</v>
      </c>
      <c r="M55">
        <v>94</v>
      </c>
      <c r="N55">
        <v>78</v>
      </c>
    </row>
    <row r="56" spans="1:14">
      <c r="A56">
        <v>10059</v>
      </c>
      <c r="B56" t="s">
        <v>52</v>
      </c>
      <c r="C56" t="s">
        <v>32</v>
      </c>
      <c r="D56" t="s">
        <v>25</v>
      </c>
      <c r="E56">
        <v>11</v>
      </c>
      <c r="F56" s="3">
        <v>664</v>
      </c>
      <c r="G56">
        <v>9</v>
      </c>
      <c r="H56" t="s">
        <v>17</v>
      </c>
      <c r="I56">
        <v>76</v>
      </c>
      <c r="J56">
        <v>46</v>
      </c>
      <c r="K56">
        <v>66</v>
      </c>
      <c r="L56">
        <v>16</v>
      </c>
      <c r="M56">
        <v>77</v>
      </c>
      <c r="N56">
        <v>92</v>
      </c>
    </row>
    <row r="57" spans="1:14">
      <c r="A57">
        <v>10060</v>
      </c>
      <c r="B57" t="s">
        <v>52</v>
      </c>
      <c r="C57" t="s">
        <v>50</v>
      </c>
      <c r="D57" t="s">
        <v>25</v>
      </c>
      <c r="E57">
        <v>11</v>
      </c>
      <c r="F57" s="3">
        <v>700</v>
      </c>
      <c r="G57">
        <v>4</v>
      </c>
      <c r="H57" t="s">
        <v>21</v>
      </c>
      <c r="I57">
        <v>41</v>
      </c>
      <c r="J57">
        <v>59</v>
      </c>
      <c r="K57">
        <v>36</v>
      </c>
      <c r="L57">
        <v>88</v>
      </c>
      <c r="M57">
        <v>35</v>
      </c>
      <c r="N57">
        <v>52</v>
      </c>
    </row>
    <row r="58" spans="1:14">
      <c r="A58">
        <v>10061</v>
      </c>
      <c r="B58" t="s">
        <v>31</v>
      </c>
      <c r="C58" t="s">
        <v>45</v>
      </c>
      <c r="D58" t="s">
        <v>35</v>
      </c>
      <c r="E58">
        <v>3</v>
      </c>
      <c r="F58" s="3">
        <v>74</v>
      </c>
      <c r="G58">
        <v>5</v>
      </c>
      <c r="H58" t="s">
        <v>21</v>
      </c>
      <c r="I58">
        <v>90</v>
      </c>
      <c r="J58">
        <v>31</v>
      </c>
      <c r="K58">
        <v>3</v>
      </c>
      <c r="L58">
        <v>73</v>
      </c>
      <c r="M58">
        <v>6</v>
      </c>
      <c r="N58">
        <v>85</v>
      </c>
    </row>
    <row r="59" spans="1:14">
      <c r="A59">
        <v>10062</v>
      </c>
      <c r="B59" t="s">
        <v>47</v>
      </c>
      <c r="C59" t="s">
        <v>28</v>
      </c>
      <c r="D59" t="s">
        <v>43</v>
      </c>
      <c r="E59">
        <v>11</v>
      </c>
      <c r="F59" s="3">
        <v>174</v>
      </c>
      <c r="G59">
        <v>8</v>
      </c>
      <c r="H59" t="s">
        <v>21</v>
      </c>
      <c r="I59">
        <v>18</v>
      </c>
      <c r="J59">
        <v>77</v>
      </c>
      <c r="K59">
        <v>48</v>
      </c>
      <c r="L59">
        <v>24</v>
      </c>
      <c r="M59">
        <v>71</v>
      </c>
      <c r="N59">
        <v>34</v>
      </c>
    </row>
    <row r="60" spans="1:14">
      <c r="A60">
        <v>10063</v>
      </c>
      <c r="B60" t="s">
        <v>31</v>
      </c>
      <c r="C60" t="s">
        <v>28</v>
      </c>
      <c r="D60" t="s">
        <v>35</v>
      </c>
      <c r="E60">
        <v>1</v>
      </c>
      <c r="F60" s="3">
        <v>911</v>
      </c>
      <c r="G60">
        <v>6</v>
      </c>
      <c r="H60" t="s">
        <v>21</v>
      </c>
      <c r="I60">
        <v>58</v>
      </c>
      <c r="J60">
        <v>80</v>
      </c>
      <c r="K60">
        <v>91</v>
      </c>
      <c r="L60">
        <v>59</v>
      </c>
      <c r="M60">
        <v>24</v>
      </c>
      <c r="N60">
        <v>7</v>
      </c>
    </row>
    <row r="61" spans="1:14">
      <c r="A61">
        <v>10064</v>
      </c>
      <c r="B61" t="s">
        <v>18</v>
      </c>
      <c r="C61" t="s">
        <v>37</v>
      </c>
      <c r="D61" t="s">
        <v>29</v>
      </c>
      <c r="E61">
        <v>5</v>
      </c>
      <c r="F61" s="3">
        <v>463</v>
      </c>
      <c r="G61">
        <v>8</v>
      </c>
      <c r="H61" t="s">
        <v>21</v>
      </c>
      <c r="I61">
        <v>45</v>
      </c>
      <c r="J61">
        <v>19</v>
      </c>
      <c r="K61">
        <v>80</v>
      </c>
      <c r="L61">
        <v>9</v>
      </c>
      <c r="M61">
        <v>80</v>
      </c>
      <c r="N61">
        <v>36</v>
      </c>
    </row>
    <row r="62" spans="1:14">
      <c r="A62">
        <v>10065</v>
      </c>
      <c r="B62" t="s">
        <v>31</v>
      </c>
      <c r="C62" t="s">
        <v>32</v>
      </c>
      <c r="D62" t="s">
        <v>40</v>
      </c>
      <c r="E62">
        <v>7</v>
      </c>
      <c r="F62" s="3">
        <v>633</v>
      </c>
      <c r="G62">
        <v>11</v>
      </c>
      <c r="H62" t="s">
        <v>21</v>
      </c>
      <c r="I62">
        <v>44</v>
      </c>
      <c r="J62">
        <v>83</v>
      </c>
      <c r="K62">
        <v>97</v>
      </c>
      <c r="L62">
        <v>22</v>
      </c>
      <c r="M62">
        <v>2</v>
      </c>
      <c r="N62">
        <v>19</v>
      </c>
    </row>
    <row r="63" spans="1:14">
      <c r="A63">
        <v>10066</v>
      </c>
      <c r="B63" t="s">
        <v>18</v>
      </c>
      <c r="C63" t="s">
        <v>37</v>
      </c>
      <c r="D63" t="s">
        <v>55</v>
      </c>
      <c r="E63">
        <v>7</v>
      </c>
      <c r="F63" s="3">
        <v>979</v>
      </c>
      <c r="G63">
        <v>7</v>
      </c>
      <c r="H63" t="s">
        <v>17</v>
      </c>
      <c r="I63">
        <v>16</v>
      </c>
      <c r="J63">
        <v>21</v>
      </c>
      <c r="K63">
        <v>70</v>
      </c>
      <c r="L63">
        <v>27</v>
      </c>
      <c r="M63">
        <v>12</v>
      </c>
      <c r="N63">
        <v>28</v>
      </c>
    </row>
    <row r="64" spans="1:14">
      <c r="A64">
        <v>10067</v>
      </c>
      <c r="B64" t="s">
        <v>23</v>
      </c>
      <c r="C64" t="s">
        <v>38</v>
      </c>
      <c r="D64" t="s">
        <v>20</v>
      </c>
      <c r="E64">
        <v>6</v>
      </c>
      <c r="F64" s="3">
        <v>127</v>
      </c>
      <c r="G64">
        <v>10</v>
      </c>
      <c r="H64" t="s">
        <v>17</v>
      </c>
      <c r="I64">
        <v>51</v>
      </c>
      <c r="J64">
        <v>70</v>
      </c>
      <c r="K64">
        <v>61</v>
      </c>
      <c r="L64">
        <v>74</v>
      </c>
      <c r="M64">
        <v>6</v>
      </c>
      <c r="N64">
        <v>4</v>
      </c>
    </row>
    <row r="65" spans="1:14">
      <c r="A65">
        <v>10068</v>
      </c>
      <c r="B65" t="s">
        <v>52</v>
      </c>
      <c r="C65" t="s">
        <v>45</v>
      </c>
      <c r="D65" t="s">
        <v>35</v>
      </c>
      <c r="E65">
        <v>1</v>
      </c>
      <c r="F65" s="3">
        <v>470</v>
      </c>
      <c r="G65">
        <v>9</v>
      </c>
      <c r="H65" t="s">
        <v>17</v>
      </c>
      <c r="I65">
        <v>41</v>
      </c>
      <c r="J65">
        <v>10</v>
      </c>
      <c r="K65">
        <v>51</v>
      </c>
      <c r="L65">
        <v>82</v>
      </c>
      <c r="M65">
        <v>42</v>
      </c>
      <c r="N65">
        <v>42</v>
      </c>
    </row>
    <row r="66" spans="1:14">
      <c r="A66">
        <v>10069</v>
      </c>
      <c r="B66" t="s">
        <v>23</v>
      </c>
      <c r="C66" t="s">
        <v>37</v>
      </c>
      <c r="D66" t="s">
        <v>20</v>
      </c>
      <c r="E66">
        <v>4</v>
      </c>
      <c r="F66" s="3">
        <v>182</v>
      </c>
      <c r="G66">
        <v>5</v>
      </c>
      <c r="H66" t="s">
        <v>17</v>
      </c>
      <c r="I66">
        <v>17</v>
      </c>
      <c r="J66">
        <v>3</v>
      </c>
      <c r="K66">
        <v>16</v>
      </c>
      <c r="L66">
        <v>82</v>
      </c>
      <c r="M66">
        <v>61</v>
      </c>
      <c r="N66">
        <v>77</v>
      </c>
    </row>
    <row r="67" spans="1:14">
      <c r="A67">
        <v>10070</v>
      </c>
      <c r="B67" t="s">
        <v>33</v>
      </c>
      <c r="C67" t="s">
        <v>34</v>
      </c>
      <c r="D67" t="s">
        <v>29</v>
      </c>
      <c r="E67">
        <v>8</v>
      </c>
      <c r="F67" s="3">
        <v>927</v>
      </c>
      <c r="G67">
        <v>11</v>
      </c>
      <c r="H67" t="s">
        <v>21</v>
      </c>
      <c r="I67">
        <v>11</v>
      </c>
      <c r="J67">
        <v>38</v>
      </c>
      <c r="K67">
        <v>47</v>
      </c>
      <c r="L67">
        <v>92</v>
      </c>
      <c r="M67">
        <v>17</v>
      </c>
      <c r="N67">
        <v>30</v>
      </c>
    </row>
    <row r="68" spans="1:14">
      <c r="A68">
        <v>10071</v>
      </c>
      <c r="B68" t="s">
        <v>23</v>
      </c>
      <c r="C68" t="s">
        <v>37</v>
      </c>
      <c r="D68" t="s">
        <v>51</v>
      </c>
      <c r="E68">
        <v>9</v>
      </c>
      <c r="F68" s="3">
        <v>168</v>
      </c>
      <c r="G68">
        <v>9</v>
      </c>
      <c r="H68" t="s">
        <v>21</v>
      </c>
      <c r="I68">
        <v>70</v>
      </c>
      <c r="J68">
        <v>17</v>
      </c>
      <c r="K68">
        <v>73</v>
      </c>
      <c r="L68">
        <v>15</v>
      </c>
      <c r="M68">
        <v>88</v>
      </c>
      <c r="N68">
        <v>79</v>
      </c>
    </row>
    <row r="69" spans="1:14">
      <c r="A69">
        <v>10072</v>
      </c>
      <c r="B69" t="s">
        <v>18</v>
      </c>
      <c r="C69" t="s">
        <v>24</v>
      </c>
      <c r="D69" t="s">
        <v>55</v>
      </c>
      <c r="E69">
        <v>9</v>
      </c>
      <c r="F69" s="3">
        <v>729</v>
      </c>
      <c r="G69">
        <v>9</v>
      </c>
      <c r="H69" t="s">
        <v>17</v>
      </c>
      <c r="I69">
        <v>32</v>
      </c>
      <c r="J69">
        <v>62</v>
      </c>
      <c r="K69">
        <v>49</v>
      </c>
      <c r="L69">
        <v>46</v>
      </c>
      <c r="M69">
        <v>58</v>
      </c>
      <c r="N69">
        <v>16</v>
      </c>
    </row>
    <row r="70" spans="1:14">
      <c r="A70">
        <v>10073</v>
      </c>
      <c r="B70" t="s">
        <v>23</v>
      </c>
      <c r="C70" t="s">
        <v>32</v>
      </c>
      <c r="D70" t="s">
        <v>55</v>
      </c>
      <c r="E70">
        <v>10</v>
      </c>
      <c r="F70" s="3">
        <v>714</v>
      </c>
      <c r="G70">
        <v>9</v>
      </c>
      <c r="H70" t="s">
        <v>21</v>
      </c>
      <c r="I70">
        <v>33</v>
      </c>
      <c r="J70">
        <v>99</v>
      </c>
      <c r="K70">
        <v>43</v>
      </c>
      <c r="L70">
        <v>32</v>
      </c>
      <c r="M70">
        <v>96</v>
      </c>
      <c r="N70">
        <v>87</v>
      </c>
    </row>
    <row r="71" spans="1:14">
      <c r="A71">
        <v>10074</v>
      </c>
      <c r="B71" t="s">
        <v>33</v>
      </c>
      <c r="C71" t="s">
        <v>45</v>
      </c>
      <c r="D71" t="s">
        <v>51</v>
      </c>
      <c r="E71">
        <v>1</v>
      </c>
      <c r="F71" s="3">
        <v>327</v>
      </c>
      <c r="G71">
        <v>6</v>
      </c>
      <c r="H71" t="s">
        <v>17</v>
      </c>
      <c r="I71">
        <v>79</v>
      </c>
      <c r="J71">
        <v>22</v>
      </c>
      <c r="K71">
        <v>2</v>
      </c>
      <c r="L71">
        <v>94</v>
      </c>
      <c r="M71">
        <v>13</v>
      </c>
      <c r="N71">
        <v>78</v>
      </c>
    </row>
    <row r="72" spans="1:14">
      <c r="A72">
        <v>10075</v>
      </c>
      <c r="B72" t="s">
        <v>52</v>
      </c>
      <c r="C72" t="s">
        <v>32</v>
      </c>
      <c r="D72" t="s">
        <v>46</v>
      </c>
      <c r="E72">
        <v>8</v>
      </c>
      <c r="F72" s="3">
        <v>896</v>
      </c>
      <c r="G72">
        <v>9</v>
      </c>
      <c r="H72" t="s">
        <v>17</v>
      </c>
      <c r="I72">
        <v>37</v>
      </c>
      <c r="J72">
        <v>21</v>
      </c>
      <c r="K72">
        <v>82</v>
      </c>
      <c r="L72">
        <v>40</v>
      </c>
      <c r="M72">
        <v>1</v>
      </c>
      <c r="N72">
        <v>70</v>
      </c>
    </row>
    <row r="73" spans="1:14">
      <c r="A73">
        <v>10076</v>
      </c>
      <c r="B73" t="s">
        <v>18</v>
      </c>
      <c r="C73" t="s">
        <v>32</v>
      </c>
      <c r="D73" t="s">
        <v>46</v>
      </c>
      <c r="E73">
        <v>8</v>
      </c>
      <c r="F73" s="3">
        <v>852</v>
      </c>
      <c r="G73">
        <v>6</v>
      </c>
      <c r="H73" t="s">
        <v>21</v>
      </c>
      <c r="I73">
        <v>45</v>
      </c>
      <c r="J73">
        <v>63</v>
      </c>
      <c r="K73">
        <v>54</v>
      </c>
      <c r="L73">
        <v>84</v>
      </c>
      <c r="M73">
        <v>43</v>
      </c>
      <c r="N73">
        <v>64</v>
      </c>
    </row>
    <row r="74" spans="1:14">
      <c r="A74">
        <v>10077</v>
      </c>
      <c r="B74" t="s">
        <v>33</v>
      </c>
      <c r="C74" t="s">
        <v>45</v>
      </c>
      <c r="D74" t="s">
        <v>20</v>
      </c>
      <c r="E74">
        <v>1</v>
      </c>
      <c r="F74" s="3">
        <v>508</v>
      </c>
      <c r="G74">
        <v>4</v>
      </c>
      <c r="H74" t="s">
        <v>17</v>
      </c>
      <c r="I74">
        <v>98</v>
      </c>
      <c r="J74">
        <v>72</v>
      </c>
      <c r="K74">
        <v>67</v>
      </c>
      <c r="L74">
        <v>70</v>
      </c>
      <c r="M74">
        <v>22</v>
      </c>
      <c r="N74">
        <v>52</v>
      </c>
    </row>
    <row r="75" spans="1:14">
      <c r="A75">
        <v>10078</v>
      </c>
      <c r="B75" t="s">
        <v>52</v>
      </c>
      <c r="C75" t="s">
        <v>45</v>
      </c>
      <c r="D75" t="s">
        <v>43</v>
      </c>
      <c r="E75">
        <v>11</v>
      </c>
      <c r="F75" s="3">
        <v>742</v>
      </c>
      <c r="G75">
        <v>10</v>
      </c>
      <c r="H75" t="s">
        <v>17</v>
      </c>
      <c r="I75">
        <v>48</v>
      </c>
      <c r="J75">
        <v>97</v>
      </c>
      <c r="K75">
        <v>90</v>
      </c>
      <c r="L75">
        <v>27</v>
      </c>
      <c r="M75">
        <v>13</v>
      </c>
      <c r="N75">
        <v>72</v>
      </c>
    </row>
    <row r="76" spans="1:14">
      <c r="A76">
        <v>10079</v>
      </c>
      <c r="B76" t="s">
        <v>31</v>
      </c>
      <c r="C76" t="s">
        <v>50</v>
      </c>
      <c r="D76" t="s">
        <v>46</v>
      </c>
      <c r="E76">
        <v>3</v>
      </c>
      <c r="F76" s="3">
        <v>547</v>
      </c>
      <c r="G76">
        <v>8</v>
      </c>
      <c r="H76" t="s">
        <v>17</v>
      </c>
      <c r="I76">
        <v>90</v>
      </c>
      <c r="J76">
        <v>43</v>
      </c>
      <c r="K76">
        <v>89</v>
      </c>
      <c r="L76">
        <v>69</v>
      </c>
      <c r="M76">
        <v>16</v>
      </c>
      <c r="N76">
        <v>45</v>
      </c>
    </row>
    <row r="77" spans="1:14">
      <c r="A77">
        <v>10080</v>
      </c>
      <c r="B77" t="s">
        <v>52</v>
      </c>
      <c r="C77" t="s">
        <v>45</v>
      </c>
      <c r="D77" t="s">
        <v>29</v>
      </c>
      <c r="E77">
        <v>6</v>
      </c>
      <c r="F77" s="3">
        <v>834</v>
      </c>
      <c r="G77">
        <v>6</v>
      </c>
      <c r="H77" t="s">
        <v>17</v>
      </c>
      <c r="I77">
        <v>82</v>
      </c>
      <c r="J77">
        <v>58</v>
      </c>
      <c r="K77">
        <v>74</v>
      </c>
      <c r="L77">
        <v>54</v>
      </c>
      <c r="M77">
        <v>69</v>
      </c>
      <c r="N77">
        <v>12</v>
      </c>
    </row>
    <row r="78" spans="1:14">
      <c r="A78">
        <v>10081</v>
      </c>
      <c r="B78" t="s">
        <v>18</v>
      </c>
      <c r="C78" t="s">
        <v>37</v>
      </c>
      <c r="D78" t="s">
        <v>51</v>
      </c>
      <c r="E78">
        <v>10</v>
      </c>
      <c r="F78" s="3">
        <v>513</v>
      </c>
      <c r="G78">
        <v>6</v>
      </c>
      <c r="H78" t="s">
        <v>17</v>
      </c>
      <c r="I78">
        <v>29</v>
      </c>
      <c r="J78">
        <v>15</v>
      </c>
      <c r="K78">
        <v>84</v>
      </c>
      <c r="L78">
        <v>12</v>
      </c>
      <c r="M78">
        <v>61</v>
      </c>
      <c r="N78">
        <v>34</v>
      </c>
    </row>
    <row r="79" spans="1:14">
      <c r="A79">
        <v>10082</v>
      </c>
      <c r="B79" t="s">
        <v>31</v>
      </c>
      <c r="C79" t="s">
        <v>50</v>
      </c>
      <c r="D79" t="s">
        <v>40</v>
      </c>
      <c r="E79">
        <v>4</v>
      </c>
      <c r="F79" s="3">
        <v>957</v>
      </c>
      <c r="G79">
        <v>11</v>
      </c>
      <c r="H79" t="s">
        <v>17</v>
      </c>
      <c r="I79">
        <v>41</v>
      </c>
      <c r="J79">
        <v>50</v>
      </c>
      <c r="K79">
        <v>87</v>
      </c>
      <c r="L79">
        <v>80</v>
      </c>
      <c r="M79">
        <v>48</v>
      </c>
      <c r="N79">
        <v>87</v>
      </c>
    </row>
    <row r="80" spans="1:14">
      <c r="A80">
        <v>10083</v>
      </c>
      <c r="B80" t="s">
        <v>33</v>
      </c>
      <c r="C80" t="s">
        <v>24</v>
      </c>
      <c r="D80" t="s">
        <v>20</v>
      </c>
      <c r="E80">
        <v>9</v>
      </c>
      <c r="F80" s="3">
        <v>347</v>
      </c>
      <c r="G80">
        <v>7</v>
      </c>
      <c r="H80" t="s">
        <v>21</v>
      </c>
      <c r="I80">
        <v>67</v>
      </c>
      <c r="J80">
        <v>42</v>
      </c>
      <c r="K80">
        <v>28</v>
      </c>
      <c r="L80">
        <v>94</v>
      </c>
      <c r="M80">
        <v>62</v>
      </c>
      <c r="N80">
        <v>22</v>
      </c>
    </row>
    <row r="81" spans="1:14">
      <c r="A81">
        <v>10084</v>
      </c>
      <c r="B81" t="s">
        <v>47</v>
      </c>
      <c r="C81" t="s">
        <v>32</v>
      </c>
      <c r="D81" t="s">
        <v>46</v>
      </c>
      <c r="E81">
        <v>5</v>
      </c>
      <c r="F81" s="3">
        <v>58</v>
      </c>
      <c r="G81">
        <v>5</v>
      </c>
      <c r="H81" t="s">
        <v>21</v>
      </c>
      <c r="I81">
        <v>88</v>
      </c>
      <c r="J81">
        <v>64</v>
      </c>
      <c r="K81">
        <v>43</v>
      </c>
      <c r="L81">
        <v>24</v>
      </c>
      <c r="M81">
        <v>52</v>
      </c>
      <c r="N81">
        <v>15</v>
      </c>
    </row>
    <row r="82" spans="1:14">
      <c r="A82">
        <v>10085</v>
      </c>
      <c r="B82" t="s">
        <v>33</v>
      </c>
      <c r="C82" t="s">
        <v>38</v>
      </c>
      <c r="D82" t="s">
        <v>40</v>
      </c>
      <c r="E82">
        <v>4</v>
      </c>
      <c r="F82" s="3">
        <v>355</v>
      </c>
      <c r="G82">
        <v>5</v>
      </c>
      <c r="H82" t="s">
        <v>17</v>
      </c>
      <c r="I82">
        <v>77</v>
      </c>
      <c r="J82">
        <v>84</v>
      </c>
      <c r="K82">
        <v>28</v>
      </c>
      <c r="L82">
        <v>68</v>
      </c>
      <c r="M82">
        <v>46</v>
      </c>
      <c r="N82">
        <v>67</v>
      </c>
    </row>
    <row r="83" spans="1:14">
      <c r="A83">
        <v>10086</v>
      </c>
      <c r="B83" t="s">
        <v>23</v>
      </c>
      <c r="C83" t="s">
        <v>45</v>
      </c>
      <c r="D83" t="s">
        <v>35</v>
      </c>
      <c r="E83">
        <v>7</v>
      </c>
      <c r="F83" s="3">
        <v>521</v>
      </c>
      <c r="G83">
        <v>8</v>
      </c>
      <c r="H83" t="s">
        <v>17</v>
      </c>
      <c r="I83">
        <v>33</v>
      </c>
      <c r="J83">
        <v>68</v>
      </c>
      <c r="K83">
        <v>65</v>
      </c>
      <c r="L83">
        <v>47</v>
      </c>
      <c r="M83">
        <v>65</v>
      </c>
      <c r="N83">
        <v>45</v>
      </c>
    </row>
    <row r="84" spans="1:14">
      <c r="A84">
        <v>10087</v>
      </c>
      <c r="B84" t="s">
        <v>31</v>
      </c>
      <c r="C84" t="s">
        <v>32</v>
      </c>
      <c r="D84" t="s">
        <v>48</v>
      </c>
      <c r="E84">
        <v>8</v>
      </c>
      <c r="F84" s="3">
        <v>859</v>
      </c>
      <c r="G84">
        <v>10</v>
      </c>
      <c r="H84" t="s">
        <v>21</v>
      </c>
      <c r="I84">
        <v>13</v>
      </c>
      <c r="J84">
        <v>48</v>
      </c>
      <c r="K84">
        <v>21</v>
      </c>
      <c r="L84">
        <v>28</v>
      </c>
      <c r="M84">
        <v>91</v>
      </c>
      <c r="N84">
        <v>15</v>
      </c>
    </row>
    <row r="85" spans="1:14">
      <c r="A85">
        <v>10088</v>
      </c>
      <c r="B85" t="s">
        <v>33</v>
      </c>
      <c r="C85" t="s">
        <v>19</v>
      </c>
      <c r="D85" t="s">
        <v>48</v>
      </c>
      <c r="E85">
        <v>1</v>
      </c>
      <c r="F85" s="3">
        <v>504</v>
      </c>
      <c r="G85">
        <v>11</v>
      </c>
      <c r="H85" t="s">
        <v>17</v>
      </c>
      <c r="I85">
        <v>44</v>
      </c>
      <c r="J85">
        <v>2</v>
      </c>
      <c r="K85">
        <v>65</v>
      </c>
      <c r="L85">
        <v>15</v>
      </c>
      <c r="M85">
        <v>15</v>
      </c>
      <c r="N85">
        <v>86</v>
      </c>
    </row>
    <row r="86" spans="1:14">
      <c r="A86">
        <v>10089</v>
      </c>
      <c r="B86" t="s">
        <v>18</v>
      </c>
      <c r="C86" t="s">
        <v>32</v>
      </c>
      <c r="D86" t="s">
        <v>55</v>
      </c>
      <c r="E86">
        <v>10</v>
      </c>
      <c r="F86" s="3">
        <v>555</v>
      </c>
      <c r="G86">
        <v>10</v>
      </c>
      <c r="H86" t="s">
        <v>21</v>
      </c>
      <c r="I86">
        <v>53</v>
      </c>
      <c r="J86">
        <v>45</v>
      </c>
      <c r="K86">
        <v>3</v>
      </c>
      <c r="L86">
        <v>81</v>
      </c>
      <c r="M86">
        <v>3</v>
      </c>
      <c r="N86">
        <v>68</v>
      </c>
    </row>
    <row r="87" spans="1:14">
      <c r="A87">
        <v>10090</v>
      </c>
      <c r="B87" t="s">
        <v>31</v>
      </c>
      <c r="C87" t="s">
        <v>42</v>
      </c>
      <c r="D87" t="s">
        <v>46</v>
      </c>
      <c r="E87">
        <v>8</v>
      </c>
      <c r="F87" s="3">
        <v>152</v>
      </c>
      <c r="G87">
        <v>8</v>
      </c>
      <c r="H87" t="s">
        <v>21</v>
      </c>
      <c r="I87">
        <v>10</v>
      </c>
      <c r="J87">
        <v>6</v>
      </c>
      <c r="K87">
        <v>44</v>
      </c>
      <c r="L87">
        <v>57</v>
      </c>
      <c r="M87">
        <v>70</v>
      </c>
      <c r="N87">
        <v>7</v>
      </c>
    </row>
    <row r="88" spans="1:14">
      <c r="A88">
        <v>10092</v>
      </c>
      <c r="B88" t="s">
        <v>31</v>
      </c>
      <c r="C88" t="s">
        <v>50</v>
      </c>
      <c r="D88" t="s">
        <v>48</v>
      </c>
      <c r="E88">
        <v>11</v>
      </c>
      <c r="F88" s="3">
        <v>597</v>
      </c>
      <c r="G88">
        <v>6</v>
      </c>
      <c r="H88" t="s">
        <v>17</v>
      </c>
      <c r="I88">
        <v>98</v>
      </c>
      <c r="J88">
        <v>99</v>
      </c>
      <c r="K88">
        <v>96</v>
      </c>
      <c r="L88">
        <v>34</v>
      </c>
      <c r="M88">
        <v>87</v>
      </c>
      <c r="N88">
        <v>94</v>
      </c>
    </row>
    <row r="89" spans="1:14">
      <c r="A89">
        <v>10093</v>
      </c>
      <c r="B89" t="s">
        <v>23</v>
      </c>
      <c r="C89" t="s">
        <v>34</v>
      </c>
      <c r="D89" t="s">
        <v>29</v>
      </c>
      <c r="E89">
        <v>4</v>
      </c>
      <c r="F89" s="3">
        <v>767</v>
      </c>
      <c r="G89">
        <v>10</v>
      </c>
      <c r="H89" t="s">
        <v>17</v>
      </c>
      <c r="I89">
        <v>9</v>
      </c>
      <c r="J89">
        <v>31</v>
      </c>
      <c r="K89">
        <v>96</v>
      </c>
      <c r="L89">
        <v>45</v>
      </c>
      <c r="M89">
        <v>91</v>
      </c>
      <c r="N89">
        <v>34</v>
      </c>
    </row>
    <row r="90" spans="1:14">
      <c r="A90">
        <v>10094</v>
      </c>
      <c r="B90" t="s">
        <v>33</v>
      </c>
      <c r="C90" t="s">
        <v>32</v>
      </c>
      <c r="D90" t="s">
        <v>35</v>
      </c>
      <c r="E90">
        <v>6</v>
      </c>
      <c r="F90" s="3">
        <v>29</v>
      </c>
      <c r="G90">
        <v>6</v>
      </c>
      <c r="H90" t="s">
        <v>21</v>
      </c>
      <c r="I90">
        <v>80</v>
      </c>
      <c r="J90">
        <v>67</v>
      </c>
      <c r="K90">
        <v>67</v>
      </c>
      <c r="L90">
        <v>12</v>
      </c>
      <c r="M90">
        <v>48</v>
      </c>
      <c r="N90">
        <v>34</v>
      </c>
    </row>
    <row r="91" spans="1:14">
      <c r="A91">
        <v>10095</v>
      </c>
      <c r="B91" t="s">
        <v>47</v>
      </c>
      <c r="C91" t="s">
        <v>37</v>
      </c>
      <c r="D91" t="s">
        <v>55</v>
      </c>
      <c r="E91">
        <v>3</v>
      </c>
      <c r="F91" s="3">
        <v>121</v>
      </c>
      <c r="G91">
        <v>4</v>
      </c>
      <c r="H91" t="s">
        <v>21</v>
      </c>
      <c r="I91">
        <v>65</v>
      </c>
      <c r="J91">
        <v>94</v>
      </c>
      <c r="K91">
        <v>97</v>
      </c>
      <c r="L91">
        <v>39</v>
      </c>
      <c r="M91">
        <v>26</v>
      </c>
      <c r="N91">
        <v>44</v>
      </c>
    </row>
    <row r="92" spans="1:14">
      <c r="A92">
        <v>10096</v>
      </c>
      <c r="B92" t="s">
        <v>18</v>
      </c>
      <c r="C92" t="s">
        <v>38</v>
      </c>
      <c r="D92" t="s">
        <v>35</v>
      </c>
      <c r="E92">
        <v>1</v>
      </c>
      <c r="F92" s="3">
        <v>162</v>
      </c>
      <c r="G92">
        <v>10</v>
      </c>
      <c r="H92" t="s">
        <v>17</v>
      </c>
      <c r="I92">
        <v>98</v>
      </c>
      <c r="J92">
        <v>53</v>
      </c>
      <c r="K92">
        <v>39</v>
      </c>
      <c r="L92">
        <v>88</v>
      </c>
      <c r="M92">
        <v>77</v>
      </c>
      <c r="N92">
        <v>82</v>
      </c>
    </row>
    <row r="93" spans="1:14">
      <c r="A93">
        <v>10097</v>
      </c>
      <c r="B93" t="s">
        <v>23</v>
      </c>
      <c r="C93" t="s">
        <v>34</v>
      </c>
      <c r="D93" t="s">
        <v>55</v>
      </c>
      <c r="E93">
        <v>11</v>
      </c>
      <c r="F93" s="3">
        <v>199</v>
      </c>
      <c r="G93">
        <v>7</v>
      </c>
      <c r="H93" t="s">
        <v>17</v>
      </c>
      <c r="I93">
        <v>7</v>
      </c>
      <c r="J93">
        <v>75</v>
      </c>
      <c r="K93">
        <v>50</v>
      </c>
      <c r="L93">
        <v>47</v>
      </c>
      <c r="M93">
        <v>67</v>
      </c>
      <c r="N93">
        <v>59</v>
      </c>
    </row>
    <row r="94" spans="1:14">
      <c r="A94">
        <v>10098</v>
      </c>
      <c r="B94" t="s">
        <v>23</v>
      </c>
      <c r="C94" t="s">
        <v>42</v>
      </c>
      <c r="D94" t="s">
        <v>40</v>
      </c>
      <c r="E94">
        <v>9</v>
      </c>
      <c r="F94" s="3">
        <v>457</v>
      </c>
      <c r="G94">
        <v>6</v>
      </c>
      <c r="H94" t="s">
        <v>21</v>
      </c>
      <c r="I94">
        <v>12</v>
      </c>
      <c r="J94">
        <v>34</v>
      </c>
      <c r="K94">
        <v>76</v>
      </c>
      <c r="L94">
        <v>27</v>
      </c>
      <c r="M94">
        <v>37</v>
      </c>
      <c r="N94">
        <v>84</v>
      </c>
    </row>
    <row r="95" spans="1:14">
      <c r="A95">
        <v>10099</v>
      </c>
      <c r="B95" t="s">
        <v>31</v>
      </c>
      <c r="C95" t="s">
        <v>38</v>
      </c>
      <c r="D95" t="s">
        <v>51</v>
      </c>
      <c r="E95">
        <v>3</v>
      </c>
      <c r="F95" s="3">
        <v>52</v>
      </c>
      <c r="G95">
        <v>4</v>
      </c>
      <c r="H95" t="s">
        <v>17</v>
      </c>
      <c r="I95">
        <v>13</v>
      </c>
      <c r="J95">
        <v>71</v>
      </c>
      <c r="K95">
        <v>40</v>
      </c>
      <c r="L95">
        <v>21</v>
      </c>
      <c r="M95">
        <v>94</v>
      </c>
      <c r="N95">
        <v>66</v>
      </c>
    </row>
    <row r="96" spans="1:14">
      <c r="A96">
        <v>10100</v>
      </c>
      <c r="B96" t="s">
        <v>18</v>
      </c>
      <c r="C96" t="s">
        <v>19</v>
      </c>
      <c r="D96" t="s">
        <v>35</v>
      </c>
      <c r="E96">
        <v>11</v>
      </c>
      <c r="F96" s="3">
        <v>363</v>
      </c>
      <c r="G96">
        <v>11</v>
      </c>
      <c r="H96" t="s">
        <v>17</v>
      </c>
      <c r="I96">
        <v>27</v>
      </c>
      <c r="J96">
        <v>97</v>
      </c>
      <c r="K96">
        <v>37</v>
      </c>
      <c r="L96">
        <v>48</v>
      </c>
      <c r="M96">
        <v>72</v>
      </c>
      <c r="N96">
        <v>4</v>
      </c>
    </row>
    <row r="97" spans="1:14">
      <c r="A97">
        <v>10101</v>
      </c>
      <c r="B97" t="s">
        <v>33</v>
      </c>
      <c r="C97" t="s">
        <v>34</v>
      </c>
      <c r="D97" t="s">
        <v>20</v>
      </c>
      <c r="E97">
        <v>5</v>
      </c>
      <c r="F97" s="3">
        <v>541</v>
      </c>
      <c r="G97">
        <v>8</v>
      </c>
      <c r="H97" t="s">
        <v>17</v>
      </c>
      <c r="I97">
        <v>95</v>
      </c>
      <c r="J97">
        <v>39</v>
      </c>
      <c r="K97">
        <v>88</v>
      </c>
      <c r="L97">
        <v>10</v>
      </c>
      <c r="M97">
        <v>70</v>
      </c>
      <c r="N97">
        <v>17</v>
      </c>
    </row>
    <row r="98" spans="1:14">
      <c r="A98">
        <v>10102</v>
      </c>
      <c r="B98" t="s">
        <v>52</v>
      </c>
      <c r="C98" t="s">
        <v>24</v>
      </c>
      <c r="D98" t="s">
        <v>43</v>
      </c>
      <c r="E98">
        <v>9</v>
      </c>
      <c r="F98" s="3">
        <v>968</v>
      </c>
      <c r="G98">
        <v>6</v>
      </c>
      <c r="H98" t="s">
        <v>21</v>
      </c>
      <c r="I98">
        <v>28</v>
      </c>
      <c r="J98">
        <v>21</v>
      </c>
      <c r="K98">
        <v>35</v>
      </c>
      <c r="L98">
        <v>12</v>
      </c>
      <c r="M98">
        <v>64</v>
      </c>
      <c r="N98">
        <v>40</v>
      </c>
    </row>
    <row r="99" spans="1:14">
      <c r="A99">
        <v>10103</v>
      </c>
      <c r="B99" t="s">
        <v>18</v>
      </c>
      <c r="C99" t="s">
        <v>32</v>
      </c>
      <c r="D99" t="s">
        <v>46</v>
      </c>
      <c r="E99">
        <v>3</v>
      </c>
      <c r="F99" s="3">
        <v>166</v>
      </c>
      <c r="G99">
        <v>5</v>
      </c>
      <c r="H99" t="s">
        <v>17</v>
      </c>
      <c r="I99">
        <v>6</v>
      </c>
      <c r="J99">
        <v>49</v>
      </c>
      <c r="K99">
        <v>79</v>
      </c>
      <c r="L99">
        <v>32</v>
      </c>
      <c r="M99">
        <v>74</v>
      </c>
      <c r="N99">
        <v>44</v>
      </c>
    </row>
    <row r="100" spans="1:14">
      <c r="A100">
        <v>10104</v>
      </c>
      <c r="B100" t="s">
        <v>31</v>
      </c>
      <c r="C100" t="s">
        <v>50</v>
      </c>
      <c r="D100" t="s">
        <v>51</v>
      </c>
      <c r="E100">
        <v>7</v>
      </c>
      <c r="F100" s="3">
        <v>667</v>
      </c>
      <c r="G100">
        <v>10</v>
      </c>
      <c r="H100" t="s">
        <v>17</v>
      </c>
      <c r="I100">
        <v>73</v>
      </c>
      <c r="J100">
        <v>92</v>
      </c>
      <c r="K100">
        <v>12</v>
      </c>
      <c r="L100">
        <v>87</v>
      </c>
      <c r="M100">
        <v>84</v>
      </c>
      <c r="N100">
        <v>26</v>
      </c>
    </row>
    <row r="101" spans="1:14">
      <c r="A101">
        <v>10105</v>
      </c>
      <c r="B101" t="s">
        <v>31</v>
      </c>
      <c r="C101" t="s">
        <v>24</v>
      </c>
      <c r="D101" t="s">
        <v>25</v>
      </c>
      <c r="E101">
        <v>11</v>
      </c>
      <c r="F101" s="3">
        <v>162</v>
      </c>
      <c r="G101">
        <v>8</v>
      </c>
      <c r="H101" t="s">
        <v>17</v>
      </c>
      <c r="I101">
        <v>63</v>
      </c>
      <c r="J101">
        <v>35</v>
      </c>
      <c r="K101">
        <v>87</v>
      </c>
      <c r="L101">
        <v>49</v>
      </c>
      <c r="M101">
        <v>84</v>
      </c>
      <c r="N101">
        <v>51</v>
      </c>
    </row>
    <row r="102" spans="1:14">
      <c r="A102">
        <v>10106</v>
      </c>
      <c r="B102" t="s">
        <v>47</v>
      </c>
      <c r="C102" t="s">
        <v>37</v>
      </c>
      <c r="D102" t="s">
        <v>48</v>
      </c>
      <c r="E102">
        <v>9</v>
      </c>
      <c r="F102" s="3">
        <v>284</v>
      </c>
      <c r="G102">
        <v>9</v>
      </c>
      <c r="H102" t="s">
        <v>21</v>
      </c>
      <c r="I102">
        <v>84</v>
      </c>
      <c r="J102">
        <v>50</v>
      </c>
      <c r="K102">
        <v>99</v>
      </c>
      <c r="L102">
        <v>94</v>
      </c>
      <c r="M102">
        <v>2</v>
      </c>
      <c r="N102">
        <v>11</v>
      </c>
    </row>
    <row r="103" spans="1:14">
      <c r="A103">
        <v>10107</v>
      </c>
      <c r="B103" t="s">
        <v>52</v>
      </c>
      <c r="C103" t="s">
        <v>38</v>
      </c>
      <c r="D103" t="s">
        <v>48</v>
      </c>
      <c r="E103">
        <v>6</v>
      </c>
      <c r="F103" s="3">
        <v>574</v>
      </c>
      <c r="G103">
        <v>5</v>
      </c>
      <c r="H103" t="s">
        <v>17</v>
      </c>
      <c r="I103">
        <v>42</v>
      </c>
      <c r="J103">
        <v>63</v>
      </c>
      <c r="K103">
        <v>83</v>
      </c>
      <c r="L103">
        <v>75</v>
      </c>
      <c r="M103">
        <v>5</v>
      </c>
      <c r="N103">
        <v>69</v>
      </c>
    </row>
    <row r="104" spans="1:14">
      <c r="A104">
        <v>10109</v>
      </c>
      <c r="B104" t="s">
        <v>33</v>
      </c>
      <c r="C104" t="s">
        <v>50</v>
      </c>
      <c r="D104" t="s">
        <v>55</v>
      </c>
      <c r="E104">
        <v>9</v>
      </c>
      <c r="F104" s="3">
        <v>951</v>
      </c>
      <c r="G104">
        <v>8</v>
      </c>
      <c r="H104" t="s">
        <v>21</v>
      </c>
      <c r="I104">
        <v>20</v>
      </c>
      <c r="J104">
        <v>33</v>
      </c>
      <c r="K104">
        <v>81</v>
      </c>
      <c r="L104">
        <v>23</v>
      </c>
      <c r="M104">
        <v>46</v>
      </c>
      <c r="N104">
        <v>56</v>
      </c>
    </row>
    <row r="105" spans="1:14">
      <c r="A105">
        <v>10110</v>
      </c>
      <c r="B105" t="s">
        <v>33</v>
      </c>
      <c r="C105" t="s">
        <v>34</v>
      </c>
      <c r="D105" t="s">
        <v>20</v>
      </c>
      <c r="E105">
        <v>1</v>
      </c>
      <c r="F105" s="3">
        <v>385</v>
      </c>
      <c r="G105">
        <v>9</v>
      </c>
      <c r="H105" t="s">
        <v>21</v>
      </c>
      <c r="I105">
        <v>36</v>
      </c>
      <c r="J105">
        <v>16</v>
      </c>
      <c r="K105">
        <v>80</v>
      </c>
      <c r="L105">
        <v>59</v>
      </c>
      <c r="M105">
        <v>53</v>
      </c>
      <c r="N105">
        <v>22</v>
      </c>
    </row>
    <row r="106" spans="1:14">
      <c r="A106">
        <v>10111</v>
      </c>
      <c r="B106" t="s">
        <v>23</v>
      </c>
      <c r="C106" t="s">
        <v>50</v>
      </c>
      <c r="D106" t="s">
        <v>25</v>
      </c>
      <c r="E106">
        <v>5</v>
      </c>
      <c r="F106" s="3">
        <v>985</v>
      </c>
      <c r="G106">
        <v>8</v>
      </c>
      <c r="H106" t="s">
        <v>21</v>
      </c>
      <c r="I106">
        <v>27</v>
      </c>
      <c r="J106">
        <v>73</v>
      </c>
      <c r="K106">
        <v>73</v>
      </c>
      <c r="L106">
        <v>26</v>
      </c>
      <c r="M106">
        <v>11</v>
      </c>
      <c r="N106">
        <v>4</v>
      </c>
    </row>
    <row r="107" spans="1:14">
      <c r="A107">
        <v>10112</v>
      </c>
      <c r="B107" t="s">
        <v>33</v>
      </c>
      <c r="C107" t="s">
        <v>19</v>
      </c>
      <c r="D107" t="s">
        <v>20</v>
      </c>
      <c r="E107">
        <v>5</v>
      </c>
      <c r="F107" s="3">
        <v>307</v>
      </c>
      <c r="G107">
        <v>8</v>
      </c>
      <c r="H107" t="s">
        <v>21</v>
      </c>
      <c r="I107">
        <v>29</v>
      </c>
      <c r="J107">
        <v>33</v>
      </c>
      <c r="K107">
        <v>60</v>
      </c>
      <c r="L107">
        <v>98</v>
      </c>
      <c r="M107">
        <v>90</v>
      </c>
      <c r="N107">
        <v>71</v>
      </c>
    </row>
    <row r="108" spans="1:14">
      <c r="A108">
        <v>10113</v>
      </c>
      <c r="B108" t="s">
        <v>52</v>
      </c>
      <c r="C108" t="s">
        <v>24</v>
      </c>
      <c r="D108" t="s">
        <v>46</v>
      </c>
      <c r="E108">
        <v>8</v>
      </c>
      <c r="F108" s="3">
        <v>934</v>
      </c>
      <c r="G108">
        <v>6</v>
      </c>
      <c r="H108" t="s">
        <v>21</v>
      </c>
      <c r="I108">
        <v>50</v>
      </c>
      <c r="J108">
        <v>26</v>
      </c>
      <c r="K108">
        <v>70</v>
      </c>
      <c r="L108">
        <v>86</v>
      </c>
      <c r="M108">
        <v>67</v>
      </c>
      <c r="N108">
        <v>45</v>
      </c>
    </row>
    <row r="109" spans="1:14">
      <c r="A109">
        <v>10114</v>
      </c>
      <c r="B109" t="s">
        <v>47</v>
      </c>
      <c r="C109" t="s">
        <v>37</v>
      </c>
      <c r="D109" t="s">
        <v>46</v>
      </c>
      <c r="E109">
        <v>8</v>
      </c>
      <c r="F109" s="3">
        <v>67</v>
      </c>
      <c r="G109">
        <v>9</v>
      </c>
      <c r="H109" t="s">
        <v>17</v>
      </c>
      <c r="I109">
        <v>99</v>
      </c>
      <c r="J109">
        <v>72</v>
      </c>
      <c r="K109">
        <v>24</v>
      </c>
      <c r="L109">
        <v>80</v>
      </c>
      <c r="M109">
        <v>80</v>
      </c>
      <c r="N109">
        <v>88</v>
      </c>
    </row>
    <row r="110" spans="1:14">
      <c r="A110">
        <v>10115</v>
      </c>
      <c r="B110" t="s">
        <v>18</v>
      </c>
      <c r="C110" t="s">
        <v>45</v>
      </c>
      <c r="D110" t="s">
        <v>46</v>
      </c>
      <c r="E110">
        <v>3</v>
      </c>
      <c r="F110" s="3">
        <v>65</v>
      </c>
      <c r="G110">
        <v>8</v>
      </c>
      <c r="H110" t="s">
        <v>17</v>
      </c>
      <c r="I110">
        <v>85</v>
      </c>
      <c r="J110">
        <v>1</v>
      </c>
      <c r="K110">
        <v>47</v>
      </c>
      <c r="L110">
        <v>98</v>
      </c>
      <c r="M110">
        <v>84</v>
      </c>
      <c r="N110">
        <v>90</v>
      </c>
    </row>
    <row r="111" spans="1:14">
      <c r="A111">
        <v>10116</v>
      </c>
      <c r="B111" t="s">
        <v>23</v>
      </c>
      <c r="C111" t="s">
        <v>45</v>
      </c>
      <c r="D111" t="s">
        <v>51</v>
      </c>
      <c r="E111">
        <v>7</v>
      </c>
      <c r="F111" s="3">
        <v>85</v>
      </c>
      <c r="G111">
        <v>6</v>
      </c>
      <c r="H111" t="s">
        <v>17</v>
      </c>
      <c r="I111">
        <v>61</v>
      </c>
      <c r="J111">
        <v>12</v>
      </c>
      <c r="K111">
        <v>71</v>
      </c>
      <c r="L111">
        <v>50</v>
      </c>
      <c r="M111">
        <v>37</v>
      </c>
      <c r="N111">
        <v>95</v>
      </c>
    </row>
    <row r="112" spans="1:14">
      <c r="A112">
        <v>10117</v>
      </c>
      <c r="B112" t="s">
        <v>47</v>
      </c>
      <c r="C112" t="s">
        <v>45</v>
      </c>
      <c r="D112" t="s">
        <v>29</v>
      </c>
      <c r="E112">
        <v>3</v>
      </c>
      <c r="F112" s="3">
        <v>583</v>
      </c>
      <c r="G112">
        <v>8</v>
      </c>
      <c r="H112" t="s">
        <v>17</v>
      </c>
      <c r="I112">
        <v>50</v>
      </c>
      <c r="J112">
        <v>96</v>
      </c>
      <c r="K112">
        <v>2</v>
      </c>
      <c r="L112">
        <v>4</v>
      </c>
      <c r="M112">
        <v>7</v>
      </c>
      <c r="N112">
        <v>78</v>
      </c>
    </row>
    <row r="113" spans="1:14">
      <c r="A113">
        <v>10118</v>
      </c>
      <c r="B113" t="s">
        <v>31</v>
      </c>
      <c r="C113" t="s">
        <v>28</v>
      </c>
      <c r="D113" t="s">
        <v>40</v>
      </c>
      <c r="E113">
        <v>4</v>
      </c>
      <c r="F113" s="3">
        <v>968</v>
      </c>
      <c r="G113">
        <v>9</v>
      </c>
      <c r="H113" t="s">
        <v>21</v>
      </c>
      <c r="I113">
        <v>25</v>
      </c>
      <c r="J113">
        <v>46</v>
      </c>
      <c r="K113">
        <v>19</v>
      </c>
      <c r="L113">
        <v>47</v>
      </c>
      <c r="M113">
        <v>83</v>
      </c>
      <c r="N113">
        <v>87</v>
      </c>
    </row>
    <row r="114" spans="1:14">
      <c r="A114">
        <v>10119</v>
      </c>
      <c r="B114" t="s">
        <v>23</v>
      </c>
      <c r="C114" t="s">
        <v>32</v>
      </c>
      <c r="D114" t="s">
        <v>55</v>
      </c>
      <c r="E114">
        <v>3</v>
      </c>
      <c r="F114" s="3">
        <v>287</v>
      </c>
      <c r="G114">
        <v>6</v>
      </c>
      <c r="H114" t="s">
        <v>17</v>
      </c>
      <c r="I114">
        <v>5</v>
      </c>
      <c r="J114">
        <v>18</v>
      </c>
      <c r="K114">
        <v>35</v>
      </c>
      <c r="L114">
        <v>14</v>
      </c>
      <c r="M114">
        <v>99</v>
      </c>
      <c r="N114">
        <v>19</v>
      </c>
    </row>
    <row r="115" spans="1:14">
      <c r="A115">
        <v>10120</v>
      </c>
      <c r="B115" t="s">
        <v>23</v>
      </c>
      <c r="C115" t="s">
        <v>38</v>
      </c>
      <c r="D115" t="s">
        <v>29</v>
      </c>
      <c r="E115">
        <v>7</v>
      </c>
      <c r="F115" s="3">
        <v>235</v>
      </c>
      <c r="G115">
        <v>5</v>
      </c>
      <c r="H115" t="s">
        <v>17</v>
      </c>
      <c r="I115">
        <v>80</v>
      </c>
      <c r="J115">
        <v>6</v>
      </c>
      <c r="K115">
        <v>58</v>
      </c>
      <c r="L115">
        <v>13</v>
      </c>
      <c r="M115">
        <v>93</v>
      </c>
      <c r="N115">
        <v>97</v>
      </c>
    </row>
    <row r="116" spans="1:14">
      <c r="A116">
        <v>10121</v>
      </c>
      <c r="B116" t="s">
        <v>31</v>
      </c>
      <c r="C116" t="s">
        <v>24</v>
      </c>
      <c r="D116" t="s">
        <v>43</v>
      </c>
      <c r="E116">
        <v>8</v>
      </c>
      <c r="F116" s="3">
        <v>334</v>
      </c>
      <c r="G116">
        <v>5</v>
      </c>
      <c r="H116" t="s">
        <v>21</v>
      </c>
      <c r="I116">
        <v>64</v>
      </c>
      <c r="J116">
        <v>61</v>
      </c>
      <c r="K116">
        <v>2</v>
      </c>
      <c r="L116">
        <v>88</v>
      </c>
      <c r="M116">
        <v>39</v>
      </c>
      <c r="N116">
        <v>34</v>
      </c>
    </row>
    <row r="117" spans="1:14">
      <c r="A117">
        <v>10122</v>
      </c>
      <c r="B117" t="s">
        <v>52</v>
      </c>
      <c r="C117" t="s">
        <v>42</v>
      </c>
      <c r="D117" t="s">
        <v>35</v>
      </c>
      <c r="E117">
        <v>8</v>
      </c>
      <c r="F117" s="3">
        <v>122</v>
      </c>
      <c r="G117">
        <v>5</v>
      </c>
      <c r="H117" t="s">
        <v>21</v>
      </c>
      <c r="I117">
        <v>24</v>
      </c>
      <c r="J117">
        <v>81</v>
      </c>
      <c r="K117">
        <v>77</v>
      </c>
      <c r="L117">
        <v>99</v>
      </c>
      <c r="M117">
        <v>97</v>
      </c>
      <c r="N117">
        <v>50</v>
      </c>
    </row>
    <row r="118" spans="1:14">
      <c r="A118">
        <v>10123</v>
      </c>
      <c r="B118" t="s">
        <v>33</v>
      </c>
      <c r="C118" t="s">
        <v>37</v>
      </c>
      <c r="D118" t="s">
        <v>40</v>
      </c>
      <c r="E118">
        <v>2</v>
      </c>
      <c r="F118" s="3">
        <v>387</v>
      </c>
      <c r="G118">
        <v>9</v>
      </c>
      <c r="H118" t="s">
        <v>21</v>
      </c>
      <c r="I118">
        <v>80</v>
      </c>
      <c r="J118">
        <v>51</v>
      </c>
      <c r="K118">
        <v>66</v>
      </c>
      <c r="L118">
        <v>45</v>
      </c>
      <c r="M118">
        <v>41</v>
      </c>
      <c r="N118">
        <v>66</v>
      </c>
    </row>
    <row r="119" spans="1:14">
      <c r="A119">
        <v>10124</v>
      </c>
      <c r="B119" t="s">
        <v>47</v>
      </c>
      <c r="C119" t="s">
        <v>42</v>
      </c>
      <c r="D119" t="s">
        <v>25</v>
      </c>
      <c r="E119">
        <v>3</v>
      </c>
      <c r="F119" s="3">
        <v>494</v>
      </c>
      <c r="G119">
        <v>11</v>
      </c>
      <c r="H119" t="s">
        <v>17</v>
      </c>
      <c r="I119">
        <v>13</v>
      </c>
      <c r="J119">
        <v>77</v>
      </c>
      <c r="K119">
        <v>4</v>
      </c>
      <c r="L119">
        <v>42</v>
      </c>
      <c r="M119">
        <v>70</v>
      </c>
      <c r="N119">
        <v>52</v>
      </c>
    </row>
    <row r="120" spans="1:14">
      <c r="A120">
        <v>10125</v>
      </c>
      <c r="B120" t="s">
        <v>23</v>
      </c>
      <c r="C120" t="s">
        <v>19</v>
      </c>
      <c r="D120" t="s">
        <v>55</v>
      </c>
      <c r="E120">
        <v>8</v>
      </c>
      <c r="F120" s="3">
        <v>67</v>
      </c>
      <c r="G120">
        <v>6</v>
      </c>
      <c r="H120" t="s">
        <v>17</v>
      </c>
      <c r="I120">
        <v>7</v>
      </c>
      <c r="J120">
        <v>83</v>
      </c>
      <c r="K120">
        <v>59</v>
      </c>
      <c r="L120">
        <v>78</v>
      </c>
      <c r="M120">
        <v>92</v>
      </c>
      <c r="N120">
        <v>46</v>
      </c>
    </row>
    <row r="121" spans="1:14">
      <c r="A121">
        <v>10126</v>
      </c>
      <c r="B121" t="s">
        <v>31</v>
      </c>
      <c r="C121" t="s">
        <v>32</v>
      </c>
      <c r="D121" t="s">
        <v>48</v>
      </c>
      <c r="E121">
        <v>3</v>
      </c>
      <c r="F121" s="3">
        <v>811</v>
      </c>
      <c r="G121">
        <v>10</v>
      </c>
      <c r="H121" t="s">
        <v>17</v>
      </c>
      <c r="I121">
        <v>82</v>
      </c>
      <c r="J121">
        <v>5</v>
      </c>
      <c r="K121">
        <v>10</v>
      </c>
      <c r="L121">
        <v>82</v>
      </c>
      <c r="M121">
        <v>25</v>
      </c>
      <c r="N121">
        <v>66</v>
      </c>
    </row>
    <row r="122" spans="1:14">
      <c r="A122">
        <v>10127</v>
      </c>
      <c r="B122" t="s">
        <v>31</v>
      </c>
      <c r="C122" t="s">
        <v>24</v>
      </c>
      <c r="D122" t="s">
        <v>25</v>
      </c>
      <c r="E122">
        <v>10</v>
      </c>
      <c r="F122" s="3">
        <v>909</v>
      </c>
      <c r="G122">
        <v>8</v>
      </c>
      <c r="H122" t="s">
        <v>17</v>
      </c>
      <c r="I122">
        <v>73</v>
      </c>
      <c r="J122">
        <v>16</v>
      </c>
      <c r="K122">
        <v>33</v>
      </c>
      <c r="L122">
        <v>37</v>
      </c>
      <c r="M122">
        <v>54</v>
      </c>
      <c r="N122">
        <v>70</v>
      </c>
    </row>
    <row r="123" spans="1:14">
      <c r="A123">
        <v>10128</v>
      </c>
      <c r="B123" t="s">
        <v>31</v>
      </c>
      <c r="C123" t="s">
        <v>34</v>
      </c>
      <c r="D123" t="s">
        <v>25</v>
      </c>
      <c r="E123">
        <v>10</v>
      </c>
      <c r="F123" s="3">
        <v>569</v>
      </c>
      <c r="G123">
        <v>11</v>
      </c>
      <c r="H123" t="s">
        <v>17</v>
      </c>
      <c r="I123">
        <v>70</v>
      </c>
      <c r="J123">
        <v>63</v>
      </c>
      <c r="K123">
        <v>53</v>
      </c>
      <c r="L123">
        <v>42</v>
      </c>
      <c r="M123">
        <v>46</v>
      </c>
      <c r="N123">
        <v>24</v>
      </c>
    </row>
    <row r="124" spans="1:14">
      <c r="A124">
        <v>10129</v>
      </c>
      <c r="B124" t="s">
        <v>18</v>
      </c>
      <c r="C124" t="s">
        <v>34</v>
      </c>
      <c r="D124" t="s">
        <v>55</v>
      </c>
      <c r="E124">
        <v>6</v>
      </c>
      <c r="F124" s="3">
        <v>805</v>
      </c>
      <c r="G124">
        <v>4</v>
      </c>
      <c r="H124" t="s">
        <v>17</v>
      </c>
      <c r="I124">
        <v>40</v>
      </c>
      <c r="J124">
        <v>16</v>
      </c>
      <c r="K124">
        <v>64</v>
      </c>
      <c r="L124">
        <v>77</v>
      </c>
      <c r="M124">
        <v>8</v>
      </c>
      <c r="N124">
        <v>27</v>
      </c>
    </row>
    <row r="125" spans="1:14">
      <c r="A125">
        <v>10130</v>
      </c>
      <c r="B125" t="s">
        <v>47</v>
      </c>
      <c r="C125" t="s">
        <v>50</v>
      </c>
      <c r="D125" t="s">
        <v>46</v>
      </c>
      <c r="E125">
        <v>11</v>
      </c>
      <c r="F125" s="3">
        <v>517</v>
      </c>
      <c r="G125">
        <v>8</v>
      </c>
      <c r="H125" t="s">
        <v>21</v>
      </c>
      <c r="I125">
        <v>50</v>
      </c>
      <c r="J125">
        <v>94</v>
      </c>
      <c r="K125">
        <v>22</v>
      </c>
      <c r="L125">
        <v>74</v>
      </c>
      <c r="M125">
        <v>9</v>
      </c>
      <c r="N125">
        <v>24</v>
      </c>
    </row>
    <row r="126" spans="1:14">
      <c r="A126">
        <v>10131</v>
      </c>
      <c r="B126" t="s">
        <v>31</v>
      </c>
      <c r="C126" t="s">
        <v>38</v>
      </c>
      <c r="D126" t="s">
        <v>35</v>
      </c>
      <c r="E126">
        <v>6</v>
      </c>
      <c r="F126" s="3">
        <v>882</v>
      </c>
      <c r="G126">
        <v>9</v>
      </c>
      <c r="H126" t="s">
        <v>21</v>
      </c>
      <c r="I126">
        <v>31</v>
      </c>
      <c r="J126">
        <v>8</v>
      </c>
      <c r="K126">
        <v>30</v>
      </c>
      <c r="L126">
        <v>84</v>
      </c>
      <c r="M126">
        <v>86</v>
      </c>
      <c r="N126">
        <v>78</v>
      </c>
    </row>
    <row r="127" spans="1:14">
      <c r="A127">
        <v>10132</v>
      </c>
      <c r="B127" t="s">
        <v>52</v>
      </c>
      <c r="C127" t="s">
        <v>32</v>
      </c>
      <c r="D127" t="s">
        <v>43</v>
      </c>
      <c r="E127">
        <v>5</v>
      </c>
      <c r="F127" s="3">
        <v>738</v>
      </c>
      <c r="G127">
        <v>7</v>
      </c>
      <c r="H127" t="s">
        <v>21</v>
      </c>
      <c r="I127">
        <v>85</v>
      </c>
      <c r="J127">
        <v>26</v>
      </c>
      <c r="K127">
        <v>20</v>
      </c>
      <c r="L127">
        <v>56</v>
      </c>
      <c r="M127">
        <v>82</v>
      </c>
      <c r="N127">
        <v>69</v>
      </c>
    </row>
    <row r="128" spans="1:14">
      <c r="A128">
        <v>10133</v>
      </c>
      <c r="B128" t="s">
        <v>31</v>
      </c>
      <c r="C128" t="s">
        <v>19</v>
      </c>
      <c r="D128" t="s">
        <v>55</v>
      </c>
      <c r="E128">
        <v>3</v>
      </c>
      <c r="F128" s="3">
        <v>213</v>
      </c>
      <c r="G128">
        <v>10</v>
      </c>
      <c r="H128" t="s">
        <v>17</v>
      </c>
      <c r="I128">
        <v>23</v>
      </c>
      <c r="J128">
        <v>80</v>
      </c>
      <c r="K128">
        <v>35</v>
      </c>
      <c r="L128">
        <v>35</v>
      </c>
      <c r="M128">
        <v>90</v>
      </c>
      <c r="N128">
        <v>68</v>
      </c>
    </row>
    <row r="129" spans="1:14">
      <c r="A129">
        <v>10134</v>
      </c>
      <c r="B129" t="s">
        <v>47</v>
      </c>
      <c r="C129" t="s">
        <v>42</v>
      </c>
      <c r="D129" t="s">
        <v>43</v>
      </c>
      <c r="E129">
        <v>2</v>
      </c>
      <c r="F129" s="3">
        <v>443</v>
      </c>
      <c r="G129">
        <v>11</v>
      </c>
      <c r="H129" t="s">
        <v>21</v>
      </c>
      <c r="I129">
        <v>51</v>
      </c>
      <c r="J129">
        <v>63</v>
      </c>
      <c r="K129">
        <v>35</v>
      </c>
      <c r="L129">
        <v>10</v>
      </c>
      <c r="M129">
        <v>45</v>
      </c>
      <c r="N129">
        <v>34</v>
      </c>
    </row>
    <row r="130" spans="1:14">
      <c r="A130">
        <v>10135</v>
      </c>
      <c r="B130" t="s">
        <v>31</v>
      </c>
      <c r="C130" t="s">
        <v>34</v>
      </c>
      <c r="D130" t="s">
        <v>55</v>
      </c>
      <c r="E130">
        <v>8</v>
      </c>
      <c r="F130" s="3">
        <v>96</v>
      </c>
      <c r="G130">
        <v>8</v>
      </c>
      <c r="H130" t="s">
        <v>17</v>
      </c>
      <c r="I130">
        <v>98</v>
      </c>
      <c r="J130">
        <v>23</v>
      </c>
      <c r="K130">
        <v>20</v>
      </c>
      <c r="L130">
        <v>40</v>
      </c>
      <c r="M130">
        <v>41</v>
      </c>
      <c r="N130">
        <v>89</v>
      </c>
    </row>
    <row r="131" spans="1:14">
      <c r="A131">
        <v>10136</v>
      </c>
      <c r="B131" t="s">
        <v>52</v>
      </c>
      <c r="C131" t="s">
        <v>42</v>
      </c>
      <c r="D131" t="s">
        <v>40</v>
      </c>
      <c r="E131">
        <v>9</v>
      </c>
      <c r="F131" s="3">
        <v>968</v>
      </c>
      <c r="G131">
        <v>10</v>
      </c>
      <c r="H131" t="s">
        <v>17</v>
      </c>
      <c r="I131">
        <v>48</v>
      </c>
      <c r="J131">
        <v>68</v>
      </c>
      <c r="K131">
        <v>97</v>
      </c>
      <c r="L131">
        <v>60</v>
      </c>
      <c r="M131">
        <v>69</v>
      </c>
      <c r="N131">
        <v>60</v>
      </c>
    </row>
    <row r="132" spans="1:14">
      <c r="A132">
        <v>10137</v>
      </c>
      <c r="B132" t="s">
        <v>47</v>
      </c>
      <c r="C132" t="s">
        <v>37</v>
      </c>
      <c r="D132" t="s">
        <v>46</v>
      </c>
      <c r="E132">
        <v>5</v>
      </c>
      <c r="F132" s="3">
        <v>291</v>
      </c>
      <c r="G132">
        <v>5</v>
      </c>
      <c r="H132" t="s">
        <v>17</v>
      </c>
      <c r="I132">
        <v>41</v>
      </c>
      <c r="J132">
        <v>25</v>
      </c>
      <c r="K132">
        <v>33</v>
      </c>
      <c r="L132">
        <v>34</v>
      </c>
      <c r="M132">
        <v>9</v>
      </c>
      <c r="N132">
        <v>96</v>
      </c>
    </row>
    <row r="133" spans="1:14">
      <c r="A133">
        <v>10138</v>
      </c>
      <c r="B133" t="s">
        <v>23</v>
      </c>
      <c r="C133" t="s">
        <v>42</v>
      </c>
      <c r="D133" t="s">
        <v>35</v>
      </c>
      <c r="E133">
        <v>11</v>
      </c>
      <c r="F133" s="3">
        <v>820</v>
      </c>
      <c r="G133">
        <v>9</v>
      </c>
      <c r="H133" t="s">
        <v>17</v>
      </c>
      <c r="I133">
        <v>4</v>
      </c>
      <c r="J133">
        <v>33</v>
      </c>
      <c r="K133">
        <v>92</v>
      </c>
      <c r="L133">
        <v>75</v>
      </c>
      <c r="M133">
        <v>65</v>
      </c>
      <c r="N133">
        <v>76</v>
      </c>
    </row>
    <row r="134" spans="1:14">
      <c r="A134">
        <v>10139</v>
      </c>
      <c r="B134" t="s">
        <v>47</v>
      </c>
      <c r="C134" t="s">
        <v>42</v>
      </c>
      <c r="D134" t="s">
        <v>29</v>
      </c>
      <c r="E134">
        <v>7</v>
      </c>
      <c r="F134" s="3">
        <v>941</v>
      </c>
      <c r="G134">
        <v>11</v>
      </c>
      <c r="H134" t="s">
        <v>17</v>
      </c>
      <c r="I134">
        <v>72</v>
      </c>
      <c r="J134">
        <v>20</v>
      </c>
      <c r="K134">
        <v>72</v>
      </c>
      <c r="L134">
        <v>3</v>
      </c>
      <c r="M134">
        <v>21</v>
      </c>
      <c r="N134">
        <v>95</v>
      </c>
    </row>
    <row r="135" spans="1:14">
      <c r="A135">
        <v>10140</v>
      </c>
      <c r="B135" t="s">
        <v>23</v>
      </c>
      <c r="C135" t="s">
        <v>45</v>
      </c>
      <c r="D135" t="s">
        <v>35</v>
      </c>
      <c r="E135">
        <v>6</v>
      </c>
      <c r="F135" s="3">
        <v>477</v>
      </c>
      <c r="G135">
        <v>8</v>
      </c>
      <c r="H135" t="s">
        <v>17</v>
      </c>
      <c r="I135">
        <v>19</v>
      </c>
      <c r="J135">
        <v>51</v>
      </c>
      <c r="K135">
        <v>73</v>
      </c>
      <c r="L135">
        <v>72</v>
      </c>
      <c r="M135">
        <v>95</v>
      </c>
      <c r="N135">
        <v>57</v>
      </c>
    </row>
    <row r="136" spans="1:14">
      <c r="A136">
        <v>10141</v>
      </c>
      <c r="B136" t="s">
        <v>33</v>
      </c>
      <c r="C136" t="s">
        <v>28</v>
      </c>
      <c r="D136" t="s">
        <v>46</v>
      </c>
      <c r="E136">
        <v>10</v>
      </c>
      <c r="F136" s="3">
        <v>912</v>
      </c>
      <c r="G136">
        <v>4</v>
      </c>
      <c r="H136" t="s">
        <v>21</v>
      </c>
      <c r="I136">
        <v>7</v>
      </c>
      <c r="J136">
        <v>77</v>
      </c>
      <c r="K136">
        <v>36</v>
      </c>
      <c r="L136">
        <v>2</v>
      </c>
      <c r="M136">
        <v>58</v>
      </c>
      <c r="N136">
        <v>46</v>
      </c>
    </row>
    <row r="137" spans="1:14">
      <c r="A137">
        <v>10142</v>
      </c>
      <c r="B137" t="s">
        <v>18</v>
      </c>
      <c r="C137" t="s">
        <v>19</v>
      </c>
      <c r="D137" t="s">
        <v>35</v>
      </c>
      <c r="E137">
        <v>10</v>
      </c>
      <c r="F137" s="3">
        <v>612</v>
      </c>
      <c r="G137">
        <v>11</v>
      </c>
      <c r="H137" t="s">
        <v>17</v>
      </c>
      <c r="I137">
        <v>70</v>
      </c>
      <c r="J137">
        <v>42</v>
      </c>
      <c r="K137">
        <v>23</v>
      </c>
      <c r="L137">
        <v>77</v>
      </c>
      <c r="M137">
        <v>34</v>
      </c>
      <c r="N137">
        <v>3</v>
      </c>
    </row>
    <row r="138" spans="1:14">
      <c r="A138">
        <v>10143</v>
      </c>
      <c r="B138" t="s">
        <v>18</v>
      </c>
      <c r="C138" t="s">
        <v>45</v>
      </c>
      <c r="D138" t="s">
        <v>51</v>
      </c>
      <c r="E138">
        <v>10</v>
      </c>
      <c r="F138" s="3">
        <v>471</v>
      </c>
      <c r="G138">
        <v>4</v>
      </c>
      <c r="H138" t="s">
        <v>17</v>
      </c>
      <c r="I138">
        <v>17</v>
      </c>
      <c r="J138">
        <v>66</v>
      </c>
      <c r="K138">
        <v>27</v>
      </c>
      <c r="L138">
        <v>22</v>
      </c>
      <c r="M138">
        <v>48</v>
      </c>
      <c r="N138">
        <v>89</v>
      </c>
    </row>
    <row r="139" spans="1:14">
      <c r="A139">
        <v>10145</v>
      </c>
      <c r="B139" t="s">
        <v>52</v>
      </c>
      <c r="C139" t="s">
        <v>19</v>
      </c>
      <c r="D139" t="s">
        <v>43</v>
      </c>
      <c r="E139">
        <v>1</v>
      </c>
      <c r="F139" s="3">
        <v>846</v>
      </c>
      <c r="G139">
        <v>11</v>
      </c>
      <c r="H139" t="s">
        <v>17</v>
      </c>
      <c r="I139">
        <v>33</v>
      </c>
      <c r="J139">
        <v>86</v>
      </c>
      <c r="K139">
        <v>11</v>
      </c>
      <c r="L139">
        <v>11</v>
      </c>
      <c r="M139">
        <v>48</v>
      </c>
      <c r="N139">
        <v>18</v>
      </c>
    </row>
    <row r="140" spans="1:14">
      <c r="A140">
        <v>10146</v>
      </c>
      <c r="B140" t="s">
        <v>47</v>
      </c>
      <c r="C140" t="s">
        <v>50</v>
      </c>
      <c r="D140" t="s">
        <v>46</v>
      </c>
      <c r="E140">
        <v>11</v>
      </c>
      <c r="F140" s="3">
        <v>728</v>
      </c>
      <c r="G140">
        <v>6</v>
      </c>
      <c r="H140" t="s">
        <v>17</v>
      </c>
      <c r="I140">
        <v>20</v>
      </c>
      <c r="J140">
        <v>44</v>
      </c>
      <c r="K140">
        <v>92</v>
      </c>
      <c r="L140">
        <v>52</v>
      </c>
      <c r="M140">
        <v>51</v>
      </c>
      <c r="N140">
        <v>96</v>
      </c>
    </row>
    <row r="141" spans="1:14">
      <c r="A141">
        <v>10147</v>
      </c>
      <c r="B141" t="s">
        <v>47</v>
      </c>
      <c r="C141" t="s">
        <v>34</v>
      </c>
      <c r="D141" t="s">
        <v>43</v>
      </c>
      <c r="E141">
        <v>7</v>
      </c>
      <c r="F141" s="3">
        <v>123</v>
      </c>
      <c r="G141">
        <v>11</v>
      </c>
      <c r="H141" t="s">
        <v>21</v>
      </c>
      <c r="I141">
        <v>46</v>
      </c>
      <c r="J141">
        <v>78</v>
      </c>
      <c r="K141">
        <v>27</v>
      </c>
      <c r="L141">
        <v>49</v>
      </c>
      <c r="M141">
        <v>75</v>
      </c>
      <c r="N141">
        <v>77</v>
      </c>
    </row>
    <row r="142" spans="1:14">
      <c r="A142">
        <v>10148</v>
      </c>
      <c r="B142" t="s">
        <v>31</v>
      </c>
      <c r="C142" t="s">
        <v>24</v>
      </c>
      <c r="D142" t="s">
        <v>46</v>
      </c>
      <c r="E142">
        <v>9</v>
      </c>
      <c r="F142" s="3">
        <v>336</v>
      </c>
      <c r="G142">
        <v>11</v>
      </c>
      <c r="H142" t="s">
        <v>21</v>
      </c>
      <c r="I142">
        <v>5</v>
      </c>
      <c r="J142">
        <v>16</v>
      </c>
      <c r="K142">
        <v>17</v>
      </c>
      <c r="L142">
        <v>80</v>
      </c>
      <c r="M142">
        <v>58</v>
      </c>
      <c r="N142">
        <v>83</v>
      </c>
    </row>
    <row r="143" spans="1:14">
      <c r="A143">
        <v>10149</v>
      </c>
      <c r="B143" t="s">
        <v>33</v>
      </c>
      <c r="C143" t="s">
        <v>28</v>
      </c>
      <c r="D143" t="s">
        <v>40</v>
      </c>
      <c r="E143">
        <v>6</v>
      </c>
      <c r="F143" s="3">
        <v>557</v>
      </c>
      <c r="G143">
        <v>11</v>
      </c>
      <c r="H143" t="s">
        <v>17</v>
      </c>
      <c r="I143">
        <v>9</v>
      </c>
      <c r="J143">
        <v>14</v>
      </c>
      <c r="K143">
        <v>18</v>
      </c>
      <c r="L143">
        <v>13</v>
      </c>
      <c r="M143">
        <v>48</v>
      </c>
      <c r="N143">
        <v>47</v>
      </c>
    </row>
    <row r="144" spans="1:14">
      <c r="A144">
        <v>10150</v>
      </c>
      <c r="B144" t="s">
        <v>52</v>
      </c>
      <c r="C144" t="s">
        <v>32</v>
      </c>
      <c r="D144" t="s">
        <v>40</v>
      </c>
      <c r="E144">
        <v>4</v>
      </c>
      <c r="F144" s="3">
        <v>137</v>
      </c>
      <c r="G144">
        <v>4</v>
      </c>
      <c r="H144" t="s">
        <v>21</v>
      </c>
      <c r="I144">
        <v>75</v>
      </c>
      <c r="J144">
        <v>97</v>
      </c>
      <c r="K144">
        <v>72</v>
      </c>
      <c r="L144">
        <v>54</v>
      </c>
      <c r="M144">
        <v>68</v>
      </c>
      <c r="N144">
        <v>34</v>
      </c>
    </row>
    <row r="145" spans="1:14">
      <c r="A145">
        <v>10151</v>
      </c>
      <c r="B145" t="s">
        <v>18</v>
      </c>
      <c r="C145" t="s">
        <v>37</v>
      </c>
      <c r="D145" t="s">
        <v>48</v>
      </c>
      <c r="E145">
        <v>7</v>
      </c>
      <c r="F145" s="3">
        <v>800</v>
      </c>
      <c r="G145">
        <v>6</v>
      </c>
      <c r="H145" t="s">
        <v>17</v>
      </c>
      <c r="I145">
        <v>52</v>
      </c>
      <c r="J145">
        <v>3</v>
      </c>
      <c r="K145">
        <v>4</v>
      </c>
      <c r="L145">
        <v>67</v>
      </c>
      <c r="M145">
        <v>37</v>
      </c>
      <c r="N145">
        <v>20</v>
      </c>
    </row>
    <row r="146" spans="1:14">
      <c r="A146">
        <v>10152</v>
      </c>
      <c r="B146" t="s">
        <v>47</v>
      </c>
      <c r="C146" t="s">
        <v>34</v>
      </c>
      <c r="D146" t="s">
        <v>25</v>
      </c>
      <c r="E146">
        <v>4</v>
      </c>
      <c r="F146" s="3">
        <v>946</v>
      </c>
      <c r="G146">
        <v>8</v>
      </c>
      <c r="H146" t="s">
        <v>17</v>
      </c>
      <c r="I146">
        <v>84</v>
      </c>
      <c r="J146">
        <v>57</v>
      </c>
      <c r="K146">
        <v>95</v>
      </c>
      <c r="L146">
        <v>37</v>
      </c>
      <c r="M146">
        <v>20</v>
      </c>
      <c r="N146">
        <v>49</v>
      </c>
    </row>
    <row r="147" spans="1:14">
      <c r="A147">
        <v>10153</v>
      </c>
      <c r="B147" t="s">
        <v>18</v>
      </c>
      <c r="C147" t="s">
        <v>34</v>
      </c>
      <c r="D147" t="s">
        <v>40</v>
      </c>
      <c r="E147">
        <v>1</v>
      </c>
      <c r="F147" s="3">
        <v>487</v>
      </c>
      <c r="G147">
        <v>5</v>
      </c>
      <c r="H147" t="s">
        <v>21</v>
      </c>
      <c r="I147">
        <v>60</v>
      </c>
      <c r="J147">
        <v>95</v>
      </c>
      <c r="K147">
        <v>14</v>
      </c>
      <c r="L147">
        <v>34</v>
      </c>
      <c r="M147">
        <v>82</v>
      </c>
      <c r="N147">
        <v>35</v>
      </c>
    </row>
    <row r="148" spans="1:14">
      <c r="A148">
        <v>10154</v>
      </c>
      <c r="B148" t="s">
        <v>31</v>
      </c>
      <c r="C148" t="s">
        <v>50</v>
      </c>
      <c r="D148" t="s">
        <v>40</v>
      </c>
      <c r="E148">
        <v>3</v>
      </c>
      <c r="F148" s="3">
        <v>514</v>
      </c>
      <c r="G148">
        <v>8</v>
      </c>
      <c r="H148" t="s">
        <v>21</v>
      </c>
      <c r="I148">
        <v>98</v>
      </c>
      <c r="J148">
        <v>10</v>
      </c>
      <c r="K148">
        <v>45</v>
      </c>
      <c r="L148">
        <v>48</v>
      </c>
      <c r="M148">
        <v>76</v>
      </c>
      <c r="N148">
        <v>55</v>
      </c>
    </row>
    <row r="149" spans="1:14">
      <c r="A149">
        <v>10155</v>
      </c>
      <c r="B149" t="s">
        <v>31</v>
      </c>
      <c r="C149" t="s">
        <v>38</v>
      </c>
      <c r="D149" t="s">
        <v>43</v>
      </c>
      <c r="E149">
        <v>10</v>
      </c>
      <c r="F149" s="3">
        <v>616</v>
      </c>
      <c r="G149">
        <v>10</v>
      </c>
      <c r="H149" t="s">
        <v>17</v>
      </c>
      <c r="I149">
        <v>34</v>
      </c>
      <c r="J149">
        <v>7</v>
      </c>
      <c r="K149">
        <v>89</v>
      </c>
      <c r="L149">
        <v>9</v>
      </c>
      <c r="M149">
        <v>96</v>
      </c>
      <c r="N149">
        <v>2</v>
      </c>
    </row>
    <row r="150" spans="1:14">
      <c r="A150">
        <v>10156</v>
      </c>
      <c r="B150" t="s">
        <v>31</v>
      </c>
      <c r="C150" t="s">
        <v>34</v>
      </c>
      <c r="D150" t="s">
        <v>48</v>
      </c>
      <c r="E150">
        <v>5</v>
      </c>
      <c r="F150" s="3">
        <v>933</v>
      </c>
      <c r="G150">
        <v>7</v>
      </c>
      <c r="H150" t="s">
        <v>21</v>
      </c>
      <c r="I150">
        <v>18</v>
      </c>
      <c r="J150">
        <v>23</v>
      </c>
      <c r="K150">
        <v>75</v>
      </c>
      <c r="L150">
        <v>49</v>
      </c>
      <c r="M150">
        <v>99</v>
      </c>
      <c r="N150">
        <v>81</v>
      </c>
    </row>
    <row r="151" spans="1:14">
      <c r="A151">
        <v>10157</v>
      </c>
      <c r="B151" t="s">
        <v>52</v>
      </c>
      <c r="C151" t="s">
        <v>34</v>
      </c>
      <c r="D151" t="s">
        <v>55</v>
      </c>
      <c r="E151">
        <v>3</v>
      </c>
      <c r="F151" s="3">
        <v>396</v>
      </c>
      <c r="G151">
        <v>10</v>
      </c>
      <c r="H151" t="s">
        <v>21</v>
      </c>
      <c r="I151">
        <v>50</v>
      </c>
      <c r="J151">
        <v>20</v>
      </c>
      <c r="K151">
        <v>22</v>
      </c>
      <c r="L151">
        <v>6</v>
      </c>
      <c r="M151">
        <v>78</v>
      </c>
      <c r="N151">
        <v>2</v>
      </c>
    </row>
    <row r="152" spans="1:14">
      <c r="A152">
        <v>10158</v>
      </c>
      <c r="B152" t="s">
        <v>23</v>
      </c>
      <c r="C152" t="s">
        <v>28</v>
      </c>
      <c r="D152" t="s">
        <v>46</v>
      </c>
      <c r="E152">
        <v>7</v>
      </c>
      <c r="F152" s="3">
        <v>47</v>
      </c>
      <c r="G152">
        <v>5</v>
      </c>
      <c r="H152" t="s">
        <v>21</v>
      </c>
      <c r="I152">
        <v>19</v>
      </c>
      <c r="J152">
        <v>11</v>
      </c>
      <c r="K152">
        <v>25</v>
      </c>
      <c r="L152">
        <v>29</v>
      </c>
      <c r="M152">
        <v>22</v>
      </c>
      <c r="N152">
        <v>41</v>
      </c>
    </row>
    <row r="153" spans="1:14">
      <c r="A153">
        <v>10159</v>
      </c>
      <c r="B153" t="s">
        <v>33</v>
      </c>
      <c r="C153" t="s">
        <v>42</v>
      </c>
      <c r="D153" t="s">
        <v>55</v>
      </c>
      <c r="E153">
        <v>6</v>
      </c>
      <c r="F153" s="3">
        <v>373</v>
      </c>
      <c r="G153">
        <v>4</v>
      </c>
      <c r="H153" t="s">
        <v>21</v>
      </c>
      <c r="I153">
        <v>6</v>
      </c>
      <c r="J153">
        <v>33</v>
      </c>
      <c r="K153">
        <v>29</v>
      </c>
      <c r="L153">
        <v>50</v>
      </c>
      <c r="M153">
        <v>93</v>
      </c>
      <c r="N153">
        <v>33</v>
      </c>
    </row>
    <row r="154" spans="1:14">
      <c r="A154">
        <v>10160</v>
      </c>
      <c r="B154" t="s">
        <v>18</v>
      </c>
      <c r="C154" t="s">
        <v>42</v>
      </c>
      <c r="D154" t="s">
        <v>29</v>
      </c>
      <c r="E154">
        <v>10</v>
      </c>
      <c r="F154" s="3">
        <v>992</v>
      </c>
      <c r="G154">
        <v>8</v>
      </c>
      <c r="H154" t="s">
        <v>17</v>
      </c>
      <c r="I154">
        <v>70</v>
      </c>
      <c r="J154">
        <v>18</v>
      </c>
      <c r="K154">
        <v>94</v>
      </c>
      <c r="L154">
        <v>33</v>
      </c>
      <c r="M154">
        <v>74</v>
      </c>
      <c r="N154">
        <v>92</v>
      </c>
    </row>
    <row r="155" spans="1:14">
      <c r="A155">
        <v>10161</v>
      </c>
      <c r="B155" t="s">
        <v>47</v>
      </c>
      <c r="C155" t="s">
        <v>19</v>
      </c>
      <c r="D155" t="s">
        <v>29</v>
      </c>
      <c r="E155">
        <v>3</v>
      </c>
      <c r="F155" s="3">
        <v>745</v>
      </c>
      <c r="G155">
        <v>6</v>
      </c>
      <c r="H155" t="s">
        <v>17</v>
      </c>
      <c r="I155">
        <v>14</v>
      </c>
      <c r="J155">
        <v>46</v>
      </c>
      <c r="K155">
        <v>57</v>
      </c>
      <c r="L155">
        <v>43</v>
      </c>
      <c r="M155">
        <v>47</v>
      </c>
      <c r="N155">
        <v>89</v>
      </c>
    </row>
    <row r="156" spans="1:14">
      <c r="A156">
        <v>10162</v>
      </c>
      <c r="B156" t="s">
        <v>23</v>
      </c>
      <c r="C156" t="s">
        <v>37</v>
      </c>
      <c r="D156" t="s">
        <v>20</v>
      </c>
      <c r="E156">
        <v>8</v>
      </c>
      <c r="F156" s="3">
        <v>926</v>
      </c>
      <c r="G156">
        <v>9</v>
      </c>
      <c r="H156" t="s">
        <v>17</v>
      </c>
      <c r="I156">
        <v>79</v>
      </c>
      <c r="J156">
        <v>45</v>
      </c>
      <c r="K156">
        <v>63</v>
      </c>
      <c r="L156">
        <v>60</v>
      </c>
      <c r="M156">
        <v>94</v>
      </c>
      <c r="N156">
        <v>89</v>
      </c>
    </row>
    <row r="157" spans="1:14">
      <c r="A157">
        <v>10163</v>
      </c>
      <c r="B157" t="s">
        <v>52</v>
      </c>
      <c r="C157" t="s">
        <v>32</v>
      </c>
      <c r="D157" t="s">
        <v>20</v>
      </c>
      <c r="E157">
        <v>1</v>
      </c>
      <c r="F157" s="3">
        <v>600</v>
      </c>
      <c r="G157">
        <v>10</v>
      </c>
      <c r="H157" t="s">
        <v>21</v>
      </c>
      <c r="I157">
        <v>20</v>
      </c>
      <c r="J157">
        <v>67</v>
      </c>
      <c r="K157">
        <v>41</v>
      </c>
      <c r="L157">
        <v>93</v>
      </c>
      <c r="M157">
        <v>15</v>
      </c>
      <c r="N157">
        <v>63</v>
      </c>
    </row>
    <row r="158" spans="1:14">
      <c r="A158">
        <v>10164</v>
      </c>
      <c r="B158" t="s">
        <v>52</v>
      </c>
      <c r="C158" t="s">
        <v>34</v>
      </c>
      <c r="D158" t="s">
        <v>35</v>
      </c>
      <c r="E158">
        <v>5</v>
      </c>
      <c r="F158" s="3">
        <v>512</v>
      </c>
      <c r="G158">
        <v>4</v>
      </c>
      <c r="H158" t="s">
        <v>17</v>
      </c>
      <c r="I158">
        <v>2</v>
      </c>
      <c r="J158">
        <v>16</v>
      </c>
      <c r="K158">
        <v>32</v>
      </c>
      <c r="L158">
        <v>18</v>
      </c>
      <c r="M158">
        <v>99</v>
      </c>
      <c r="N158">
        <v>75</v>
      </c>
    </row>
    <row r="159" spans="1:14">
      <c r="A159">
        <v>10165</v>
      </c>
      <c r="B159" t="s">
        <v>31</v>
      </c>
      <c r="C159" t="s">
        <v>19</v>
      </c>
      <c r="D159" t="s">
        <v>46</v>
      </c>
      <c r="E159">
        <v>9</v>
      </c>
      <c r="F159" s="3">
        <v>142</v>
      </c>
      <c r="G159">
        <v>7</v>
      </c>
      <c r="H159" t="s">
        <v>21</v>
      </c>
      <c r="I159">
        <v>28</v>
      </c>
      <c r="J159">
        <v>83</v>
      </c>
      <c r="K159">
        <v>28</v>
      </c>
      <c r="L159">
        <v>16</v>
      </c>
      <c r="M159">
        <v>52</v>
      </c>
      <c r="N159">
        <v>61</v>
      </c>
    </row>
    <row r="160" spans="1:14">
      <c r="A160">
        <v>10166</v>
      </c>
      <c r="B160" t="s">
        <v>31</v>
      </c>
      <c r="C160" t="s">
        <v>24</v>
      </c>
      <c r="D160" t="s">
        <v>40</v>
      </c>
      <c r="E160">
        <v>7</v>
      </c>
      <c r="F160" s="3">
        <v>222</v>
      </c>
      <c r="G160">
        <v>4</v>
      </c>
      <c r="H160" t="s">
        <v>17</v>
      </c>
      <c r="I160">
        <v>56</v>
      </c>
      <c r="J160">
        <v>2</v>
      </c>
      <c r="K160">
        <v>82</v>
      </c>
      <c r="L160">
        <v>97</v>
      </c>
      <c r="M160">
        <v>41</v>
      </c>
      <c r="N160">
        <v>33</v>
      </c>
    </row>
    <row r="161" spans="1:14">
      <c r="A161">
        <v>10167</v>
      </c>
      <c r="B161" t="s">
        <v>18</v>
      </c>
      <c r="C161" t="s">
        <v>19</v>
      </c>
      <c r="D161" t="s">
        <v>20</v>
      </c>
      <c r="E161">
        <v>10</v>
      </c>
      <c r="F161" s="3">
        <v>723</v>
      </c>
      <c r="G161">
        <v>4</v>
      </c>
      <c r="H161" t="s">
        <v>21</v>
      </c>
      <c r="I161">
        <v>91</v>
      </c>
      <c r="J161">
        <v>20</v>
      </c>
      <c r="K161">
        <v>199</v>
      </c>
      <c r="L161">
        <v>18</v>
      </c>
      <c r="M161">
        <v>47</v>
      </c>
      <c r="N161">
        <v>14</v>
      </c>
    </row>
    <row r="162" spans="1:14">
      <c r="A162">
        <v>10168</v>
      </c>
      <c r="B162" t="s">
        <v>23</v>
      </c>
      <c r="C162" t="s">
        <v>50</v>
      </c>
      <c r="D162" t="s">
        <v>46</v>
      </c>
      <c r="E162">
        <v>8</v>
      </c>
      <c r="F162" s="3">
        <v>887</v>
      </c>
      <c r="G162">
        <v>6</v>
      </c>
      <c r="H162" t="s">
        <v>21</v>
      </c>
      <c r="I162">
        <v>50</v>
      </c>
      <c r="J162">
        <v>64</v>
      </c>
      <c r="K162">
        <v>55</v>
      </c>
      <c r="L162">
        <v>98</v>
      </c>
      <c r="M162">
        <v>72</v>
      </c>
      <c r="N162">
        <v>6</v>
      </c>
    </row>
    <row r="163" spans="1:14">
      <c r="A163">
        <v>10169</v>
      </c>
      <c r="B163" t="s">
        <v>52</v>
      </c>
      <c r="C163" t="s">
        <v>28</v>
      </c>
      <c r="D163" t="s">
        <v>25</v>
      </c>
      <c r="E163">
        <v>11</v>
      </c>
      <c r="F163" s="3">
        <v>96</v>
      </c>
      <c r="G163">
        <v>7</v>
      </c>
      <c r="H163" t="s">
        <v>17</v>
      </c>
      <c r="I163">
        <v>41</v>
      </c>
      <c r="J163">
        <v>74</v>
      </c>
      <c r="K163">
        <v>26</v>
      </c>
      <c r="L163">
        <v>92</v>
      </c>
      <c r="M163">
        <v>56</v>
      </c>
      <c r="N163">
        <v>51</v>
      </c>
    </row>
    <row r="164" spans="1:14">
      <c r="A164">
        <v>10170</v>
      </c>
      <c r="B164" t="s">
        <v>18</v>
      </c>
      <c r="C164" t="s">
        <v>34</v>
      </c>
      <c r="D164" t="s">
        <v>29</v>
      </c>
      <c r="E164">
        <v>2</v>
      </c>
      <c r="F164" s="3">
        <v>805</v>
      </c>
      <c r="G164">
        <v>11</v>
      </c>
      <c r="H164" t="s">
        <v>17</v>
      </c>
      <c r="I164">
        <v>36</v>
      </c>
      <c r="J164">
        <v>17</v>
      </c>
      <c r="K164">
        <v>17</v>
      </c>
      <c r="L164">
        <v>86</v>
      </c>
      <c r="M164">
        <v>47</v>
      </c>
      <c r="N164">
        <v>46</v>
      </c>
    </row>
    <row r="165" spans="1:14">
      <c r="A165">
        <v>10171</v>
      </c>
      <c r="B165" t="s">
        <v>52</v>
      </c>
      <c r="C165" t="s">
        <v>50</v>
      </c>
      <c r="D165" t="s">
        <v>43</v>
      </c>
      <c r="E165">
        <v>4</v>
      </c>
      <c r="F165" s="3">
        <v>130</v>
      </c>
      <c r="G165">
        <v>5</v>
      </c>
      <c r="H165" t="s">
        <v>17</v>
      </c>
      <c r="I165">
        <v>72</v>
      </c>
      <c r="J165">
        <v>8</v>
      </c>
      <c r="K165">
        <v>30</v>
      </c>
      <c r="L165">
        <v>54</v>
      </c>
      <c r="M165">
        <v>61</v>
      </c>
      <c r="N165">
        <v>39</v>
      </c>
    </row>
    <row r="166" spans="1:14">
      <c r="A166">
        <v>10172</v>
      </c>
      <c r="B166" t="s">
        <v>33</v>
      </c>
      <c r="C166" t="s">
        <v>34</v>
      </c>
      <c r="D166" t="s">
        <v>25</v>
      </c>
      <c r="E166">
        <v>2</v>
      </c>
      <c r="F166" s="3">
        <v>822</v>
      </c>
      <c r="G166">
        <v>10</v>
      </c>
      <c r="H166" t="s">
        <v>21</v>
      </c>
      <c r="I166">
        <v>52</v>
      </c>
      <c r="J166">
        <v>6</v>
      </c>
      <c r="K166">
        <v>89</v>
      </c>
      <c r="L166">
        <v>43</v>
      </c>
      <c r="M166">
        <v>26</v>
      </c>
      <c r="N166">
        <v>61</v>
      </c>
    </row>
    <row r="167" spans="1:14">
      <c r="A167">
        <v>10173</v>
      </c>
      <c r="B167" t="s">
        <v>31</v>
      </c>
      <c r="C167" t="s">
        <v>34</v>
      </c>
      <c r="D167" t="s">
        <v>46</v>
      </c>
      <c r="E167">
        <v>5</v>
      </c>
      <c r="F167" s="3">
        <v>86</v>
      </c>
      <c r="G167">
        <v>9</v>
      </c>
      <c r="H167" t="s">
        <v>21</v>
      </c>
      <c r="I167">
        <v>79</v>
      </c>
      <c r="J167">
        <v>2</v>
      </c>
      <c r="K167">
        <v>87</v>
      </c>
      <c r="L167">
        <v>90</v>
      </c>
      <c r="M167">
        <v>6</v>
      </c>
      <c r="N167">
        <v>12</v>
      </c>
    </row>
    <row r="168" spans="1:14">
      <c r="A168">
        <v>10174</v>
      </c>
      <c r="B168" t="s">
        <v>47</v>
      </c>
      <c r="C168" t="s">
        <v>50</v>
      </c>
      <c r="D168" t="s">
        <v>55</v>
      </c>
      <c r="E168">
        <v>10</v>
      </c>
      <c r="F168" s="3">
        <v>584</v>
      </c>
      <c r="G168">
        <v>8</v>
      </c>
      <c r="H168" t="s">
        <v>21</v>
      </c>
      <c r="I168">
        <v>15</v>
      </c>
      <c r="J168">
        <v>25</v>
      </c>
      <c r="K168">
        <v>20</v>
      </c>
      <c r="L168">
        <v>7</v>
      </c>
      <c r="M168">
        <v>16</v>
      </c>
      <c r="N168">
        <v>24</v>
      </c>
    </row>
    <row r="169" spans="1:14">
      <c r="A169">
        <v>10175</v>
      </c>
      <c r="B169" t="s">
        <v>52</v>
      </c>
      <c r="C169" t="s">
        <v>37</v>
      </c>
      <c r="D169" t="s">
        <v>40</v>
      </c>
      <c r="E169">
        <v>7</v>
      </c>
      <c r="F169" s="3">
        <v>38</v>
      </c>
      <c r="G169">
        <v>5</v>
      </c>
      <c r="H169" t="s">
        <v>21</v>
      </c>
      <c r="I169">
        <v>51</v>
      </c>
      <c r="J169">
        <v>11</v>
      </c>
      <c r="K169">
        <v>33</v>
      </c>
      <c r="L169">
        <v>17</v>
      </c>
      <c r="M169">
        <v>51</v>
      </c>
      <c r="N169">
        <v>49</v>
      </c>
    </row>
    <row r="170" spans="1:14">
      <c r="A170">
        <v>10176</v>
      </c>
      <c r="B170" t="s">
        <v>31</v>
      </c>
      <c r="C170" t="s">
        <v>34</v>
      </c>
      <c r="D170" t="s">
        <v>35</v>
      </c>
      <c r="E170">
        <v>2</v>
      </c>
      <c r="F170" s="3">
        <v>996</v>
      </c>
      <c r="G170">
        <v>4</v>
      </c>
      <c r="H170" t="s">
        <v>17</v>
      </c>
      <c r="I170">
        <v>59</v>
      </c>
      <c r="J170">
        <v>1</v>
      </c>
      <c r="K170">
        <v>94</v>
      </c>
      <c r="L170">
        <v>93</v>
      </c>
      <c r="M170">
        <v>25</v>
      </c>
      <c r="N170">
        <v>32</v>
      </c>
    </row>
    <row r="171" spans="1:14">
      <c r="A171">
        <v>10177</v>
      </c>
      <c r="B171" t="s">
        <v>23</v>
      </c>
      <c r="C171" t="s">
        <v>45</v>
      </c>
      <c r="D171" t="s">
        <v>25</v>
      </c>
      <c r="E171">
        <v>11</v>
      </c>
      <c r="F171" s="3">
        <v>570</v>
      </c>
      <c r="G171">
        <v>8</v>
      </c>
      <c r="H171" t="s">
        <v>21</v>
      </c>
      <c r="I171">
        <v>8</v>
      </c>
      <c r="J171">
        <v>12</v>
      </c>
      <c r="K171">
        <v>10</v>
      </c>
      <c r="L171">
        <v>91</v>
      </c>
      <c r="M171">
        <v>3</v>
      </c>
      <c r="N171">
        <v>95</v>
      </c>
    </row>
    <row r="172" spans="1:14">
      <c r="A172">
        <v>10178</v>
      </c>
      <c r="B172" t="s">
        <v>52</v>
      </c>
      <c r="C172" t="s">
        <v>24</v>
      </c>
      <c r="D172" t="s">
        <v>29</v>
      </c>
      <c r="E172">
        <v>3</v>
      </c>
      <c r="F172" s="3">
        <v>703</v>
      </c>
      <c r="G172">
        <v>11</v>
      </c>
      <c r="H172" t="s">
        <v>21</v>
      </c>
      <c r="I172">
        <v>93</v>
      </c>
      <c r="J172">
        <v>72</v>
      </c>
      <c r="K172">
        <v>48</v>
      </c>
      <c r="L172">
        <v>48</v>
      </c>
      <c r="M172">
        <v>30</v>
      </c>
      <c r="N172">
        <v>13</v>
      </c>
    </row>
    <row r="173" spans="1:14">
      <c r="A173">
        <v>10179</v>
      </c>
      <c r="B173" t="s">
        <v>23</v>
      </c>
      <c r="C173" t="s">
        <v>28</v>
      </c>
      <c r="D173" t="s">
        <v>48</v>
      </c>
      <c r="E173">
        <v>6</v>
      </c>
      <c r="F173" s="3">
        <v>343</v>
      </c>
      <c r="G173">
        <v>10</v>
      </c>
      <c r="H173" t="s">
        <v>17</v>
      </c>
      <c r="I173">
        <v>95</v>
      </c>
      <c r="J173">
        <v>5</v>
      </c>
      <c r="K173">
        <v>70</v>
      </c>
      <c r="L173">
        <v>39</v>
      </c>
      <c r="M173">
        <v>46</v>
      </c>
      <c r="N173">
        <v>79</v>
      </c>
    </row>
    <row r="174" spans="1:14">
      <c r="A174">
        <v>10180</v>
      </c>
      <c r="B174" t="s">
        <v>23</v>
      </c>
      <c r="C174" t="s">
        <v>34</v>
      </c>
      <c r="D174" t="s">
        <v>35</v>
      </c>
      <c r="E174">
        <v>1</v>
      </c>
      <c r="F174" s="3">
        <v>296</v>
      </c>
      <c r="G174">
        <v>6</v>
      </c>
      <c r="H174" t="s">
        <v>21</v>
      </c>
      <c r="I174">
        <v>80</v>
      </c>
      <c r="J174">
        <v>27</v>
      </c>
      <c r="K174">
        <v>10</v>
      </c>
      <c r="L174">
        <v>28</v>
      </c>
      <c r="M174">
        <v>76</v>
      </c>
      <c r="N174">
        <v>22</v>
      </c>
    </row>
    <row r="175" spans="1:14">
      <c r="A175">
        <v>10181</v>
      </c>
      <c r="B175" t="s">
        <v>33</v>
      </c>
      <c r="C175" t="s">
        <v>28</v>
      </c>
      <c r="D175" t="s">
        <v>51</v>
      </c>
      <c r="E175">
        <v>9</v>
      </c>
      <c r="F175" s="3">
        <v>901</v>
      </c>
      <c r="G175">
        <v>7</v>
      </c>
      <c r="H175" t="s">
        <v>17</v>
      </c>
      <c r="I175">
        <v>16</v>
      </c>
      <c r="J175">
        <v>88</v>
      </c>
      <c r="K175">
        <v>27</v>
      </c>
      <c r="L175">
        <v>1</v>
      </c>
      <c r="M175">
        <v>60</v>
      </c>
      <c r="N175">
        <v>17</v>
      </c>
    </row>
    <row r="176" spans="1:14">
      <c r="A176">
        <v>10182</v>
      </c>
      <c r="B176" t="s">
        <v>23</v>
      </c>
      <c r="C176" t="s">
        <v>45</v>
      </c>
      <c r="D176" t="s">
        <v>25</v>
      </c>
      <c r="E176">
        <v>7</v>
      </c>
      <c r="F176" s="3">
        <v>204</v>
      </c>
      <c r="G176">
        <v>5</v>
      </c>
      <c r="H176" t="s">
        <v>21</v>
      </c>
      <c r="I176">
        <v>93</v>
      </c>
      <c r="J176">
        <v>3</v>
      </c>
      <c r="K176">
        <v>70</v>
      </c>
      <c r="L176">
        <v>97</v>
      </c>
      <c r="M176">
        <v>79</v>
      </c>
      <c r="N176">
        <v>97</v>
      </c>
    </row>
    <row r="177" spans="1:14">
      <c r="A177">
        <v>10183</v>
      </c>
      <c r="B177" t="s">
        <v>18</v>
      </c>
      <c r="C177" t="s">
        <v>28</v>
      </c>
      <c r="D177" t="s">
        <v>51</v>
      </c>
      <c r="E177">
        <v>11</v>
      </c>
      <c r="F177" s="3">
        <v>285</v>
      </c>
      <c r="G177">
        <v>10</v>
      </c>
      <c r="H177" t="s">
        <v>17</v>
      </c>
      <c r="I177">
        <v>31</v>
      </c>
      <c r="J177">
        <v>60</v>
      </c>
      <c r="K177">
        <v>17</v>
      </c>
      <c r="L177">
        <v>56</v>
      </c>
      <c r="M177">
        <v>16</v>
      </c>
      <c r="N177">
        <v>88</v>
      </c>
    </row>
    <row r="178" spans="1:14">
      <c r="A178">
        <v>10184</v>
      </c>
      <c r="B178" t="s">
        <v>52</v>
      </c>
      <c r="C178" t="s">
        <v>38</v>
      </c>
      <c r="D178" t="s">
        <v>51</v>
      </c>
      <c r="E178">
        <v>5</v>
      </c>
      <c r="F178" s="3">
        <v>756</v>
      </c>
      <c r="G178">
        <v>8</v>
      </c>
      <c r="H178" t="s">
        <v>21</v>
      </c>
      <c r="I178">
        <v>8</v>
      </c>
      <c r="J178">
        <v>63</v>
      </c>
      <c r="K178">
        <v>4</v>
      </c>
      <c r="L178">
        <v>79</v>
      </c>
      <c r="M178">
        <v>5</v>
      </c>
      <c r="N178">
        <v>2</v>
      </c>
    </row>
    <row r="179" spans="1:14">
      <c r="A179">
        <v>10185</v>
      </c>
      <c r="B179" t="s">
        <v>18</v>
      </c>
      <c r="C179" t="s">
        <v>28</v>
      </c>
      <c r="D179" t="s">
        <v>25</v>
      </c>
      <c r="E179">
        <v>3</v>
      </c>
      <c r="F179" s="3">
        <v>431</v>
      </c>
      <c r="G179">
        <v>6</v>
      </c>
      <c r="H179" t="s">
        <v>17</v>
      </c>
      <c r="I179">
        <v>12</v>
      </c>
      <c r="J179">
        <v>43</v>
      </c>
      <c r="K179">
        <v>89</v>
      </c>
      <c r="L179">
        <v>88</v>
      </c>
      <c r="M179">
        <v>92</v>
      </c>
      <c r="N179">
        <v>46</v>
      </c>
    </row>
    <row r="180" spans="1:14">
      <c r="A180">
        <v>10186</v>
      </c>
      <c r="B180" t="s">
        <v>23</v>
      </c>
      <c r="C180" t="s">
        <v>28</v>
      </c>
      <c r="D180" t="s">
        <v>29</v>
      </c>
      <c r="E180">
        <v>7</v>
      </c>
      <c r="F180" s="3">
        <v>736</v>
      </c>
      <c r="G180">
        <v>8</v>
      </c>
      <c r="H180" t="s">
        <v>21</v>
      </c>
      <c r="I180">
        <v>53</v>
      </c>
      <c r="J180">
        <v>83</v>
      </c>
      <c r="K180">
        <v>6</v>
      </c>
      <c r="L180">
        <v>41</v>
      </c>
      <c r="M180">
        <v>80</v>
      </c>
      <c r="N180">
        <v>8</v>
      </c>
    </row>
    <row r="181" spans="1:14">
      <c r="A181">
        <v>10187</v>
      </c>
      <c r="B181" t="s">
        <v>23</v>
      </c>
      <c r="C181" t="s">
        <v>42</v>
      </c>
      <c r="D181" t="s">
        <v>29</v>
      </c>
      <c r="E181">
        <v>2</v>
      </c>
      <c r="F181" s="3">
        <v>252</v>
      </c>
      <c r="G181">
        <v>9</v>
      </c>
      <c r="H181" t="s">
        <v>21</v>
      </c>
      <c r="I181">
        <v>25</v>
      </c>
      <c r="J181">
        <v>68</v>
      </c>
      <c r="K181">
        <v>99</v>
      </c>
      <c r="L181">
        <v>80</v>
      </c>
      <c r="M181">
        <v>46</v>
      </c>
      <c r="N181">
        <v>56</v>
      </c>
    </row>
    <row r="182" spans="1:14">
      <c r="A182">
        <v>10188</v>
      </c>
      <c r="B182" t="s">
        <v>33</v>
      </c>
      <c r="C182" t="s">
        <v>45</v>
      </c>
      <c r="D182" t="s">
        <v>35</v>
      </c>
      <c r="E182">
        <v>7</v>
      </c>
      <c r="F182" s="3">
        <v>193</v>
      </c>
      <c r="G182">
        <v>10</v>
      </c>
      <c r="H182" t="s">
        <v>17</v>
      </c>
      <c r="I182">
        <v>66</v>
      </c>
      <c r="J182">
        <v>22</v>
      </c>
      <c r="K182">
        <v>68</v>
      </c>
      <c r="L182">
        <v>72</v>
      </c>
      <c r="M182">
        <v>38</v>
      </c>
      <c r="N182">
        <v>17</v>
      </c>
    </row>
    <row r="183" spans="1:14">
      <c r="A183">
        <v>10189</v>
      </c>
      <c r="B183" t="s">
        <v>18</v>
      </c>
      <c r="C183" t="s">
        <v>50</v>
      </c>
      <c r="D183" t="s">
        <v>29</v>
      </c>
      <c r="E183">
        <v>6</v>
      </c>
      <c r="F183" s="3">
        <v>405</v>
      </c>
      <c r="G183">
        <v>9</v>
      </c>
      <c r="H183" t="s">
        <v>17</v>
      </c>
      <c r="I183">
        <v>89</v>
      </c>
      <c r="J183">
        <v>2</v>
      </c>
      <c r="K183">
        <v>86</v>
      </c>
      <c r="L183">
        <v>67</v>
      </c>
      <c r="M183">
        <v>97</v>
      </c>
      <c r="N183">
        <v>11</v>
      </c>
    </row>
    <row r="184" spans="1:14">
      <c r="A184">
        <v>10190</v>
      </c>
      <c r="B184" t="s">
        <v>23</v>
      </c>
      <c r="C184" t="s">
        <v>34</v>
      </c>
      <c r="D184" t="s">
        <v>29</v>
      </c>
      <c r="E184">
        <v>3</v>
      </c>
      <c r="F184" s="3">
        <v>102</v>
      </c>
      <c r="G184">
        <v>9</v>
      </c>
      <c r="H184" t="s">
        <v>21</v>
      </c>
      <c r="I184">
        <v>8</v>
      </c>
      <c r="J184">
        <v>89</v>
      </c>
      <c r="K184">
        <v>25</v>
      </c>
      <c r="L184">
        <v>7</v>
      </c>
      <c r="M184">
        <v>64</v>
      </c>
      <c r="N184">
        <v>92</v>
      </c>
    </row>
    <row r="185" spans="1:14">
      <c r="A185">
        <v>10191</v>
      </c>
      <c r="B185" t="s">
        <v>31</v>
      </c>
      <c r="C185" t="s">
        <v>50</v>
      </c>
      <c r="D185" t="s">
        <v>40</v>
      </c>
      <c r="E185">
        <v>1</v>
      </c>
      <c r="F185" s="3">
        <v>938</v>
      </c>
      <c r="G185">
        <v>6</v>
      </c>
      <c r="H185" t="s">
        <v>17</v>
      </c>
      <c r="I185">
        <v>55</v>
      </c>
      <c r="J185">
        <v>4</v>
      </c>
      <c r="K185">
        <v>94</v>
      </c>
      <c r="L185">
        <v>81</v>
      </c>
      <c r="M185">
        <v>75</v>
      </c>
      <c r="N185">
        <v>88</v>
      </c>
    </row>
    <row r="186" spans="1:14">
      <c r="A186">
        <v>10192</v>
      </c>
      <c r="B186" t="s">
        <v>31</v>
      </c>
      <c r="C186" t="s">
        <v>50</v>
      </c>
      <c r="D186" t="s">
        <v>48</v>
      </c>
      <c r="E186">
        <v>10</v>
      </c>
      <c r="F186" s="3">
        <v>241</v>
      </c>
      <c r="G186">
        <v>6</v>
      </c>
      <c r="H186" t="s">
        <v>17</v>
      </c>
      <c r="I186">
        <v>28</v>
      </c>
      <c r="J186">
        <v>95</v>
      </c>
      <c r="K186">
        <v>45</v>
      </c>
      <c r="L186">
        <v>8</v>
      </c>
      <c r="M186">
        <v>17</v>
      </c>
      <c r="N186">
        <v>49</v>
      </c>
    </row>
    <row r="187" spans="1:14">
      <c r="A187">
        <v>10193</v>
      </c>
      <c r="B187" t="s">
        <v>23</v>
      </c>
      <c r="C187" t="s">
        <v>42</v>
      </c>
      <c r="D187" t="s">
        <v>55</v>
      </c>
      <c r="E187">
        <v>6</v>
      </c>
      <c r="F187" s="3">
        <v>15</v>
      </c>
      <c r="G187">
        <v>11</v>
      </c>
      <c r="H187" t="s">
        <v>21</v>
      </c>
      <c r="I187">
        <v>78</v>
      </c>
      <c r="J187">
        <v>93</v>
      </c>
      <c r="K187">
        <v>78</v>
      </c>
      <c r="L187">
        <v>38</v>
      </c>
      <c r="M187">
        <v>68</v>
      </c>
      <c r="N187">
        <v>18</v>
      </c>
    </row>
    <row r="188" spans="1:14">
      <c r="A188">
        <v>10194</v>
      </c>
      <c r="B188" t="s">
        <v>33</v>
      </c>
      <c r="C188" t="s">
        <v>45</v>
      </c>
      <c r="D188" t="s">
        <v>40</v>
      </c>
      <c r="E188">
        <v>4</v>
      </c>
      <c r="F188" s="3">
        <v>511</v>
      </c>
      <c r="G188">
        <v>5</v>
      </c>
      <c r="H188" t="s">
        <v>17</v>
      </c>
      <c r="I188">
        <v>77</v>
      </c>
      <c r="J188">
        <v>33</v>
      </c>
      <c r="K188">
        <v>28</v>
      </c>
      <c r="L188">
        <v>82</v>
      </c>
      <c r="M188">
        <v>84</v>
      </c>
      <c r="N188">
        <v>27</v>
      </c>
    </row>
    <row r="189" spans="1:14">
      <c r="A189">
        <v>10195</v>
      </c>
      <c r="B189" t="s">
        <v>33</v>
      </c>
      <c r="C189" t="s">
        <v>28</v>
      </c>
      <c r="D189" t="s">
        <v>20</v>
      </c>
      <c r="E189">
        <v>2</v>
      </c>
      <c r="F189" s="3">
        <v>872</v>
      </c>
      <c r="G189">
        <v>4</v>
      </c>
      <c r="H189" t="s">
        <v>17</v>
      </c>
      <c r="I189">
        <v>95</v>
      </c>
      <c r="J189">
        <v>64</v>
      </c>
      <c r="K189">
        <v>60</v>
      </c>
      <c r="L189">
        <v>27</v>
      </c>
      <c r="M189">
        <v>10</v>
      </c>
      <c r="N189">
        <v>52</v>
      </c>
    </row>
    <row r="190" spans="1:14">
      <c r="A190">
        <v>10196</v>
      </c>
      <c r="B190" t="s">
        <v>18</v>
      </c>
      <c r="C190" t="s">
        <v>32</v>
      </c>
      <c r="D190" t="s">
        <v>46</v>
      </c>
      <c r="E190">
        <v>8</v>
      </c>
      <c r="F190" s="3">
        <v>501</v>
      </c>
      <c r="G190">
        <v>10</v>
      </c>
      <c r="H190" t="s">
        <v>21</v>
      </c>
      <c r="I190">
        <v>25</v>
      </c>
      <c r="J190">
        <v>97</v>
      </c>
      <c r="K190">
        <v>92</v>
      </c>
      <c r="L190">
        <v>91</v>
      </c>
      <c r="M190">
        <v>71</v>
      </c>
      <c r="N190">
        <v>16</v>
      </c>
    </row>
    <row r="191" spans="1:14">
      <c r="A191">
        <v>10197</v>
      </c>
      <c r="B191" t="s">
        <v>31</v>
      </c>
      <c r="C191" t="s">
        <v>32</v>
      </c>
      <c r="D191" t="s">
        <v>40</v>
      </c>
      <c r="E191">
        <v>7</v>
      </c>
      <c r="F191" s="3">
        <v>204</v>
      </c>
      <c r="G191">
        <v>8</v>
      </c>
      <c r="H191" t="s">
        <v>21</v>
      </c>
      <c r="I191">
        <v>93</v>
      </c>
      <c r="J191">
        <v>98</v>
      </c>
      <c r="K191">
        <v>9</v>
      </c>
      <c r="L191">
        <v>61</v>
      </c>
      <c r="M191">
        <v>99</v>
      </c>
      <c r="N191">
        <v>96</v>
      </c>
    </row>
    <row r="192" spans="1:14">
      <c r="A192">
        <v>10198</v>
      </c>
      <c r="B192" t="s">
        <v>52</v>
      </c>
      <c r="C192" t="s">
        <v>37</v>
      </c>
      <c r="D192" t="s">
        <v>48</v>
      </c>
      <c r="E192">
        <v>11</v>
      </c>
      <c r="F192" s="3">
        <v>54</v>
      </c>
      <c r="G192">
        <v>6</v>
      </c>
      <c r="H192" t="s">
        <v>21</v>
      </c>
      <c r="I192">
        <v>33</v>
      </c>
      <c r="J192">
        <v>98</v>
      </c>
      <c r="K192">
        <v>80</v>
      </c>
      <c r="L192">
        <v>15</v>
      </c>
      <c r="M192">
        <v>23</v>
      </c>
      <c r="N192">
        <v>98</v>
      </c>
    </row>
    <row r="193" spans="1:14">
      <c r="A193">
        <v>10199</v>
      </c>
      <c r="B193" t="s">
        <v>33</v>
      </c>
      <c r="C193" t="s">
        <v>45</v>
      </c>
      <c r="D193" t="s">
        <v>20</v>
      </c>
      <c r="E193">
        <v>9</v>
      </c>
      <c r="F193" s="3">
        <v>567</v>
      </c>
      <c r="G193">
        <v>4</v>
      </c>
      <c r="H193" t="s">
        <v>17</v>
      </c>
      <c r="I193">
        <v>81</v>
      </c>
      <c r="J193">
        <v>55</v>
      </c>
      <c r="K193">
        <v>81</v>
      </c>
      <c r="L193">
        <v>8</v>
      </c>
      <c r="M193">
        <v>57</v>
      </c>
      <c r="N193">
        <v>99</v>
      </c>
    </row>
    <row r="194" spans="1:14">
      <c r="A194">
        <v>10200</v>
      </c>
      <c r="B194" t="s">
        <v>52</v>
      </c>
      <c r="C194" t="s">
        <v>45</v>
      </c>
      <c r="D194" t="s">
        <v>20</v>
      </c>
      <c r="E194">
        <v>10</v>
      </c>
      <c r="F194" s="3">
        <v>965</v>
      </c>
      <c r="G194">
        <v>5</v>
      </c>
      <c r="H194" t="s">
        <v>21</v>
      </c>
      <c r="I194">
        <v>83</v>
      </c>
      <c r="J194">
        <v>21</v>
      </c>
      <c r="K194">
        <v>39</v>
      </c>
      <c r="L194">
        <v>88</v>
      </c>
      <c r="M194">
        <v>47</v>
      </c>
      <c r="N194">
        <v>92</v>
      </c>
    </row>
    <row r="195" spans="1:14">
      <c r="A195">
        <v>10201</v>
      </c>
      <c r="B195" t="s">
        <v>18</v>
      </c>
      <c r="C195" t="s">
        <v>34</v>
      </c>
      <c r="D195" t="s">
        <v>43</v>
      </c>
      <c r="E195">
        <v>10</v>
      </c>
      <c r="F195" s="3">
        <v>717</v>
      </c>
      <c r="G195">
        <v>5</v>
      </c>
      <c r="H195" t="s">
        <v>21</v>
      </c>
      <c r="I195">
        <v>68</v>
      </c>
      <c r="J195">
        <v>58</v>
      </c>
      <c r="K195">
        <v>53</v>
      </c>
      <c r="L195">
        <v>63</v>
      </c>
      <c r="M195">
        <v>79</v>
      </c>
      <c r="N195">
        <v>43</v>
      </c>
    </row>
    <row r="196" spans="1:14">
      <c r="A196">
        <v>10202</v>
      </c>
      <c r="B196" t="s">
        <v>31</v>
      </c>
      <c r="C196" t="s">
        <v>32</v>
      </c>
      <c r="D196" t="s">
        <v>29</v>
      </c>
      <c r="E196">
        <v>2</v>
      </c>
      <c r="F196" s="3">
        <v>689</v>
      </c>
      <c r="G196">
        <v>9</v>
      </c>
      <c r="H196" t="s">
        <v>21</v>
      </c>
      <c r="I196">
        <v>69</v>
      </c>
      <c r="J196">
        <v>57</v>
      </c>
      <c r="K196">
        <v>70</v>
      </c>
      <c r="L196">
        <v>62</v>
      </c>
      <c r="M196">
        <v>18</v>
      </c>
      <c r="N196">
        <v>22</v>
      </c>
    </row>
    <row r="197" spans="1:14">
      <c r="A197">
        <v>10203</v>
      </c>
      <c r="B197" t="s">
        <v>47</v>
      </c>
      <c r="C197" t="s">
        <v>45</v>
      </c>
      <c r="D197" t="s">
        <v>35</v>
      </c>
      <c r="E197">
        <v>3</v>
      </c>
      <c r="F197" s="3">
        <v>92</v>
      </c>
      <c r="G197">
        <v>9</v>
      </c>
      <c r="H197" t="s">
        <v>21</v>
      </c>
      <c r="I197">
        <v>8</v>
      </c>
      <c r="J197">
        <v>87</v>
      </c>
      <c r="K197">
        <v>60</v>
      </c>
      <c r="L197">
        <v>94</v>
      </c>
      <c r="M197">
        <v>83</v>
      </c>
      <c r="N197">
        <v>50</v>
      </c>
    </row>
    <row r="198" spans="1:14">
      <c r="A198">
        <v>10204</v>
      </c>
      <c r="B198" t="s">
        <v>52</v>
      </c>
      <c r="C198" t="s">
        <v>50</v>
      </c>
      <c r="D198" t="s">
        <v>48</v>
      </c>
      <c r="E198">
        <v>3</v>
      </c>
      <c r="F198" s="3">
        <v>80</v>
      </c>
      <c r="G198">
        <v>8</v>
      </c>
      <c r="H198" t="s">
        <v>17</v>
      </c>
      <c r="I198">
        <v>2</v>
      </c>
      <c r="J198">
        <v>32</v>
      </c>
      <c r="K198">
        <v>1</v>
      </c>
      <c r="L198">
        <v>53</v>
      </c>
      <c r="M198">
        <v>72</v>
      </c>
      <c r="N198">
        <v>2</v>
      </c>
    </row>
    <row r="199" spans="1:14">
      <c r="A199">
        <v>10205</v>
      </c>
      <c r="B199" t="s">
        <v>52</v>
      </c>
      <c r="C199" t="s">
        <v>24</v>
      </c>
      <c r="D199" t="s">
        <v>46</v>
      </c>
      <c r="E199">
        <v>4</v>
      </c>
      <c r="F199" s="3">
        <v>947</v>
      </c>
      <c r="G199">
        <v>8</v>
      </c>
      <c r="H199" t="s">
        <v>21</v>
      </c>
      <c r="I199">
        <v>73</v>
      </c>
      <c r="J199">
        <v>71</v>
      </c>
      <c r="K199">
        <v>11</v>
      </c>
      <c r="L199">
        <v>66</v>
      </c>
      <c r="M199">
        <v>61</v>
      </c>
      <c r="N199">
        <v>24</v>
      </c>
    </row>
    <row r="200" spans="1:14">
      <c r="A200">
        <v>10206</v>
      </c>
      <c r="B200" t="s">
        <v>33</v>
      </c>
      <c r="C200" t="s">
        <v>19</v>
      </c>
      <c r="D200" t="s">
        <v>29</v>
      </c>
      <c r="E200">
        <v>4</v>
      </c>
      <c r="F200" s="3">
        <v>540</v>
      </c>
      <c r="G200">
        <v>11</v>
      </c>
      <c r="H200" t="s">
        <v>21</v>
      </c>
      <c r="I200">
        <v>1</v>
      </c>
      <c r="J200">
        <v>26</v>
      </c>
      <c r="K200">
        <v>38</v>
      </c>
      <c r="L200">
        <v>24</v>
      </c>
      <c r="M200">
        <v>62</v>
      </c>
      <c r="N200">
        <v>78</v>
      </c>
    </row>
    <row r="201" spans="1:14">
      <c r="A201">
        <v>10207</v>
      </c>
      <c r="B201" t="s">
        <v>31</v>
      </c>
      <c r="C201" t="s">
        <v>24</v>
      </c>
      <c r="D201" t="s">
        <v>25</v>
      </c>
      <c r="E201">
        <v>4</v>
      </c>
      <c r="F201" s="3">
        <v>474</v>
      </c>
      <c r="G201">
        <v>7</v>
      </c>
      <c r="H201" t="s">
        <v>21</v>
      </c>
      <c r="I201">
        <v>68</v>
      </c>
      <c r="J201">
        <v>47</v>
      </c>
      <c r="K201">
        <v>12</v>
      </c>
      <c r="L201">
        <v>8</v>
      </c>
      <c r="M201">
        <v>6</v>
      </c>
      <c r="N201">
        <v>28</v>
      </c>
    </row>
    <row r="202" spans="1:14">
      <c r="A202">
        <v>10208</v>
      </c>
      <c r="B202" t="s">
        <v>31</v>
      </c>
      <c r="C202" t="s">
        <v>24</v>
      </c>
      <c r="D202" t="s">
        <v>46</v>
      </c>
      <c r="E202">
        <v>7</v>
      </c>
      <c r="F202" s="3">
        <v>62</v>
      </c>
      <c r="G202">
        <v>6</v>
      </c>
      <c r="H202" t="s">
        <v>21</v>
      </c>
      <c r="I202">
        <v>91</v>
      </c>
      <c r="J202">
        <v>36</v>
      </c>
      <c r="K202">
        <v>19</v>
      </c>
      <c r="L202">
        <v>99</v>
      </c>
      <c r="M202">
        <v>62</v>
      </c>
      <c r="N202">
        <v>93</v>
      </c>
    </row>
    <row r="203" spans="1:14">
      <c r="A203">
        <v>10209</v>
      </c>
      <c r="B203" t="s">
        <v>52</v>
      </c>
      <c r="C203" t="s">
        <v>45</v>
      </c>
      <c r="D203" t="s">
        <v>20</v>
      </c>
      <c r="E203">
        <v>11</v>
      </c>
      <c r="F203" s="3">
        <v>472</v>
      </c>
      <c r="G203">
        <v>11</v>
      </c>
      <c r="H203" t="s">
        <v>21</v>
      </c>
      <c r="I203">
        <v>86</v>
      </c>
      <c r="J203">
        <v>30</v>
      </c>
      <c r="K203">
        <v>83</v>
      </c>
      <c r="L203">
        <v>46</v>
      </c>
      <c r="M203">
        <v>47</v>
      </c>
      <c r="N203">
        <v>58</v>
      </c>
    </row>
    <row r="204" spans="1:14">
      <c r="A204">
        <v>10210</v>
      </c>
      <c r="B204" t="s">
        <v>52</v>
      </c>
      <c r="C204" t="s">
        <v>37</v>
      </c>
      <c r="D204" t="s">
        <v>25</v>
      </c>
      <c r="E204">
        <v>3</v>
      </c>
      <c r="F204" s="3">
        <v>555</v>
      </c>
      <c r="G204">
        <v>5</v>
      </c>
      <c r="H204" t="s">
        <v>21</v>
      </c>
      <c r="I204">
        <v>98</v>
      </c>
      <c r="J204">
        <v>24</v>
      </c>
      <c r="K204">
        <v>44</v>
      </c>
      <c r="L204">
        <v>32</v>
      </c>
      <c r="M204">
        <v>80</v>
      </c>
      <c r="N204">
        <v>44</v>
      </c>
    </row>
    <row r="205" spans="1:14">
      <c r="A205">
        <v>10211</v>
      </c>
      <c r="B205" t="s">
        <v>18</v>
      </c>
      <c r="C205" t="s">
        <v>37</v>
      </c>
      <c r="D205" t="s">
        <v>20</v>
      </c>
      <c r="E205">
        <v>8</v>
      </c>
      <c r="F205" s="3">
        <v>979</v>
      </c>
      <c r="G205">
        <v>10</v>
      </c>
      <c r="H205" t="s">
        <v>21</v>
      </c>
      <c r="I205">
        <v>22</v>
      </c>
      <c r="J205">
        <v>83</v>
      </c>
      <c r="K205">
        <v>15</v>
      </c>
      <c r="L205">
        <v>41</v>
      </c>
      <c r="M205">
        <v>57</v>
      </c>
      <c r="N205">
        <v>92</v>
      </c>
    </row>
    <row r="206" spans="1:14">
      <c r="A206">
        <v>10212</v>
      </c>
      <c r="B206" t="s">
        <v>23</v>
      </c>
      <c r="C206" t="s">
        <v>37</v>
      </c>
      <c r="D206" t="s">
        <v>51</v>
      </c>
      <c r="E206">
        <v>6</v>
      </c>
      <c r="F206" s="3">
        <v>848</v>
      </c>
      <c r="G206">
        <v>4</v>
      </c>
      <c r="H206" t="s">
        <v>17</v>
      </c>
      <c r="I206">
        <v>45</v>
      </c>
      <c r="J206">
        <v>26</v>
      </c>
      <c r="K206">
        <v>3</v>
      </c>
      <c r="L206">
        <v>52</v>
      </c>
      <c r="M206">
        <v>60</v>
      </c>
      <c r="N206">
        <v>71</v>
      </c>
    </row>
    <row r="207" spans="1:14">
      <c r="A207">
        <v>10213</v>
      </c>
      <c r="B207" t="s">
        <v>23</v>
      </c>
      <c r="C207" t="s">
        <v>24</v>
      </c>
      <c r="D207" t="s">
        <v>43</v>
      </c>
      <c r="E207">
        <v>6</v>
      </c>
      <c r="F207" s="3">
        <v>137</v>
      </c>
      <c r="G207">
        <v>7</v>
      </c>
      <c r="H207" t="s">
        <v>21</v>
      </c>
      <c r="I207">
        <v>35</v>
      </c>
      <c r="J207">
        <v>88</v>
      </c>
      <c r="K207">
        <v>78</v>
      </c>
      <c r="L207">
        <v>51</v>
      </c>
      <c r="M207">
        <v>88</v>
      </c>
      <c r="N207">
        <v>5</v>
      </c>
    </row>
    <row r="208" spans="1:14">
      <c r="A208">
        <v>10214</v>
      </c>
      <c r="B208" t="s">
        <v>33</v>
      </c>
      <c r="C208" t="s">
        <v>24</v>
      </c>
      <c r="D208" t="s">
        <v>55</v>
      </c>
      <c r="E208">
        <v>7</v>
      </c>
      <c r="F208" s="3">
        <v>298</v>
      </c>
      <c r="G208">
        <v>5</v>
      </c>
      <c r="H208" t="s">
        <v>17</v>
      </c>
      <c r="I208">
        <v>31</v>
      </c>
      <c r="J208">
        <v>69</v>
      </c>
      <c r="K208">
        <v>48</v>
      </c>
      <c r="L208">
        <v>6</v>
      </c>
      <c r="M208">
        <v>30</v>
      </c>
      <c r="N208">
        <v>96</v>
      </c>
    </row>
    <row r="209" spans="1:14">
      <c r="A209">
        <v>10215</v>
      </c>
      <c r="B209" t="s">
        <v>31</v>
      </c>
      <c r="C209" t="s">
        <v>28</v>
      </c>
      <c r="D209" t="s">
        <v>43</v>
      </c>
      <c r="E209">
        <v>6</v>
      </c>
      <c r="F209" s="3">
        <v>140</v>
      </c>
      <c r="G209">
        <v>8</v>
      </c>
      <c r="H209" t="s">
        <v>17</v>
      </c>
      <c r="I209">
        <v>56</v>
      </c>
      <c r="J209">
        <v>72</v>
      </c>
      <c r="K209">
        <v>64</v>
      </c>
      <c r="L209">
        <v>85</v>
      </c>
      <c r="M209">
        <v>35</v>
      </c>
      <c r="N209">
        <v>93</v>
      </c>
    </row>
    <row r="210" spans="1:14">
      <c r="A210">
        <v>10216</v>
      </c>
      <c r="B210" t="s">
        <v>18</v>
      </c>
      <c r="C210" t="s">
        <v>42</v>
      </c>
      <c r="D210" t="s">
        <v>25</v>
      </c>
      <c r="E210">
        <v>1</v>
      </c>
      <c r="F210" s="3">
        <v>507</v>
      </c>
      <c r="G210">
        <v>7</v>
      </c>
      <c r="H210" t="s">
        <v>17</v>
      </c>
      <c r="I210">
        <v>87</v>
      </c>
      <c r="J210">
        <v>3</v>
      </c>
      <c r="K210">
        <v>68</v>
      </c>
      <c r="L210">
        <v>41</v>
      </c>
      <c r="M210">
        <v>54</v>
      </c>
      <c r="N210">
        <v>71</v>
      </c>
    </row>
    <row r="211" spans="1:14">
      <c r="A211">
        <v>10217</v>
      </c>
      <c r="B211" t="s">
        <v>31</v>
      </c>
      <c r="C211" t="s">
        <v>28</v>
      </c>
      <c r="D211" t="s">
        <v>879</v>
      </c>
      <c r="E211">
        <v>5</v>
      </c>
      <c r="F211" s="3">
        <v>996</v>
      </c>
      <c r="G211">
        <v>8</v>
      </c>
      <c r="H211" t="s">
        <v>17</v>
      </c>
      <c r="I211">
        <v>55</v>
      </c>
      <c r="J211">
        <v>6</v>
      </c>
      <c r="K211">
        <v>19</v>
      </c>
      <c r="L211">
        <v>55</v>
      </c>
      <c r="M211">
        <v>63</v>
      </c>
      <c r="N211">
        <v>71</v>
      </c>
    </row>
    <row r="212" spans="1:14">
      <c r="A212">
        <v>10218</v>
      </c>
      <c r="B212" t="s">
        <v>52</v>
      </c>
      <c r="C212" t="s">
        <v>42</v>
      </c>
      <c r="D212" t="s">
        <v>55</v>
      </c>
      <c r="E212">
        <v>2</v>
      </c>
      <c r="F212" s="3">
        <v>832</v>
      </c>
      <c r="G212">
        <v>10</v>
      </c>
      <c r="H212" t="s">
        <v>17</v>
      </c>
      <c r="I212">
        <v>17</v>
      </c>
      <c r="J212">
        <v>2</v>
      </c>
      <c r="K212">
        <v>91</v>
      </c>
      <c r="L212">
        <v>84</v>
      </c>
      <c r="M212">
        <v>36</v>
      </c>
      <c r="N212">
        <v>71</v>
      </c>
    </row>
    <row r="213" spans="1:14">
      <c r="A213">
        <v>10219</v>
      </c>
      <c r="B213" t="s">
        <v>52</v>
      </c>
      <c r="C213" t="s">
        <v>37</v>
      </c>
      <c r="D213" t="s">
        <v>20</v>
      </c>
      <c r="E213">
        <v>1</v>
      </c>
      <c r="F213" s="3">
        <v>607</v>
      </c>
      <c r="G213">
        <v>4</v>
      </c>
      <c r="H213" t="s">
        <v>17</v>
      </c>
      <c r="I213">
        <v>48</v>
      </c>
      <c r="J213">
        <v>75</v>
      </c>
      <c r="K213">
        <v>9</v>
      </c>
      <c r="L213">
        <v>98</v>
      </c>
      <c r="M213">
        <v>25</v>
      </c>
      <c r="N213">
        <v>88</v>
      </c>
    </row>
    <row r="214" spans="1:14">
      <c r="A214">
        <v>10220</v>
      </c>
      <c r="B214" t="s">
        <v>18</v>
      </c>
      <c r="C214" t="s">
        <v>24</v>
      </c>
      <c r="D214" t="s">
        <v>20</v>
      </c>
      <c r="E214">
        <v>11</v>
      </c>
      <c r="F214" s="3">
        <v>376</v>
      </c>
      <c r="G214">
        <v>4</v>
      </c>
      <c r="H214" t="s">
        <v>21</v>
      </c>
      <c r="I214">
        <v>20</v>
      </c>
      <c r="J214">
        <v>85</v>
      </c>
      <c r="K214">
        <v>62</v>
      </c>
      <c r="L214">
        <v>4</v>
      </c>
      <c r="M214">
        <v>79</v>
      </c>
      <c r="N214">
        <v>78</v>
      </c>
    </row>
    <row r="215" spans="1:14">
      <c r="A215">
        <v>10221</v>
      </c>
      <c r="B215" t="s">
        <v>31</v>
      </c>
      <c r="C215" t="s">
        <v>34</v>
      </c>
      <c r="D215" t="s">
        <v>43</v>
      </c>
      <c r="E215">
        <v>8</v>
      </c>
      <c r="F215" s="3">
        <v>280</v>
      </c>
      <c r="G215">
        <v>5</v>
      </c>
      <c r="H215" t="s">
        <v>17</v>
      </c>
      <c r="I215">
        <v>75</v>
      </c>
      <c r="J215">
        <v>79</v>
      </c>
      <c r="K215">
        <v>44</v>
      </c>
      <c r="L215">
        <v>31</v>
      </c>
      <c r="M215">
        <v>82</v>
      </c>
      <c r="N215">
        <v>64</v>
      </c>
    </row>
    <row r="216" spans="1:14">
      <c r="A216">
        <v>10222</v>
      </c>
      <c r="B216" t="s">
        <v>33</v>
      </c>
      <c r="C216" t="s">
        <v>19</v>
      </c>
      <c r="D216" t="s">
        <v>46</v>
      </c>
      <c r="E216">
        <v>9</v>
      </c>
      <c r="F216" s="3">
        <v>994</v>
      </c>
      <c r="G216">
        <v>6</v>
      </c>
      <c r="H216" t="s">
        <v>21</v>
      </c>
      <c r="I216">
        <v>89</v>
      </c>
      <c r="J216">
        <v>35</v>
      </c>
      <c r="K216">
        <v>3</v>
      </c>
      <c r="L216">
        <v>79</v>
      </c>
      <c r="M216">
        <v>11</v>
      </c>
      <c r="N216">
        <v>79</v>
      </c>
    </row>
    <row r="217" spans="1:14">
      <c r="A217">
        <v>10223</v>
      </c>
      <c r="B217" t="s">
        <v>52</v>
      </c>
      <c r="C217" t="s">
        <v>32</v>
      </c>
      <c r="D217" t="s">
        <v>48</v>
      </c>
      <c r="E217">
        <v>1</v>
      </c>
      <c r="F217" s="3">
        <v>608</v>
      </c>
      <c r="G217">
        <v>10</v>
      </c>
      <c r="H217" t="s">
        <v>17</v>
      </c>
      <c r="I217">
        <v>91</v>
      </c>
      <c r="J217">
        <v>9</v>
      </c>
      <c r="K217">
        <v>63</v>
      </c>
      <c r="L217">
        <v>44</v>
      </c>
      <c r="M217">
        <v>6</v>
      </c>
      <c r="N217">
        <v>98</v>
      </c>
    </row>
    <row r="218" spans="1:14">
      <c r="A218">
        <v>10224</v>
      </c>
      <c r="B218" t="s">
        <v>33</v>
      </c>
      <c r="C218" t="s">
        <v>34</v>
      </c>
      <c r="D218" t="s">
        <v>43</v>
      </c>
      <c r="E218">
        <v>1</v>
      </c>
      <c r="F218" s="3">
        <v>686</v>
      </c>
      <c r="G218">
        <v>8</v>
      </c>
      <c r="H218" t="s">
        <v>17</v>
      </c>
      <c r="I218">
        <v>67</v>
      </c>
      <c r="J218">
        <v>50</v>
      </c>
      <c r="K218">
        <v>9</v>
      </c>
      <c r="L218">
        <v>96</v>
      </c>
      <c r="M218">
        <v>15</v>
      </c>
      <c r="N218">
        <v>88</v>
      </c>
    </row>
    <row r="219" spans="1:14">
      <c r="A219">
        <v>10225</v>
      </c>
      <c r="B219" t="s">
        <v>18</v>
      </c>
      <c r="C219" t="s">
        <v>37</v>
      </c>
      <c r="D219" t="s">
        <v>35</v>
      </c>
      <c r="E219">
        <v>8</v>
      </c>
      <c r="F219" s="3">
        <v>466</v>
      </c>
      <c r="G219">
        <v>4</v>
      </c>
      <c r="H219" t="s">
        <v>21</v>
      </c>
      <c r="I219">
        <v>16</v>
      </c>
      <c r="J219">
        <v>45</v>
      </c>
      <c r="K219">
        <v>46</v>
      </c>
      <c r="L219">
        <v>57</v>
      </c>
      <c r="M219">
        <v>38</v>
      </c>
      <c r="N219">
        <v>89</v>
      </c>
    </row>
    <row r="220" spans="1:14">
      <c r="A220">
        <v>10226</v>
      </c>
      <c r="B220" t="s">
        <v>52</v>
      </c>
      <c r="C220" t="s">
        <v>32</v>
      </c>
      <c r="D220" t="s">
        <v>29</v>
      </c>
      <c r="E220">
        <v>5</v>
      </c>
      <c r="F220" s="3">
        <v>878</v>
      </c>
      <c r="G220">
        <v>8</v>
      </c>
      <c r="H220" t="s">
        <v>21</v>
      </c>
      <c r="I220">
        <v>85</v>
      </c>
      <c r="J220">
        <v>87</v>
      </c>
      <c r="K220">
        <v>25</v>
      </c>
      <c r="L220">
        <v>27</v>
      </c>
      <c r="M220">
        <v>23</v>
      </c>
      <c r="N220">
        <v>5</v>
      </c>
    </row>
    <row r="221" spans="1:14">
      <c r="A221">
        <v>10227</v>
      </c>
      <c r="B221" t="s">
        <v>31</v>
      </c>
      <c r="C221" t="s">
        <v>37</v>
      </c>
      <c r="D221" t="s">
        <v>55</v>
      </c>
      <c r="E221">
        <v>8</v>
      </c>
      <c r="F221" s="3">
        <v>466</v>
      </c>
      <c r="G221">
        <v>5</v>
      </c>
      <c r="H221" t="s">
        <v>17</v>
      </c>
      <c r="I221">
        <v>7</v>
      </c>
      <c r="J221">
        <v>47</v>
      </c>
      <c r="K221">
        <v>82</v>
      </c>
      <c r="L221">
        <v>21</v>
      </c>
      <c r="M221">
        <v>91</v>
      </c>
      <c r="N221">
        <v>2</v>
      </c>
    </row>
    <row r="222" spans="1:14">
      <c r="A222">
        <v>10228</v>
      </c>
      <c r="B222" t="s">
        <v>18</v>
      </c>
      <c r="C222" t="s">
        <v>37</v>
      </c>
      <c r="D222" t="s">
        <v>46</v>
      </c>
      <c r="E222">
        <v>4</v>
      </c>
      <c r="F222" s="3">
        <v>51</v>
      </c>
      <c r="G222">
        <v>8</v>
      </c>
      <c r="H222" t="s">
        <v>21</v>
      </c>
      <c r="I222">
        <v>40</v>
      </c>
      <c r="J222">
        <v>32</v>
      </c>
      <c r="K222">
        <v>71</v>
      </c>
      <c r="L222">
        <v>56</v>
      </c>
      <c r="M222">
        <v>42</v>
      </c>
      <c r="N222">
        <v>6</v>
      </c>
    </row>
    <row r="223" spans="1:14">
      <c r="A223">
        <v>10229</v>
      </c>
      <c r="B223" t="s">
        <v>23</v>
      </c>
      <c r="C223" t="s">
        <v>28</v>
      </c>
      <c r="D223" t="s">
        <v>25</v>
      </c>
      <c r="E223">
        <v>5</v>
      </c>
      <c r="F223" s="3">
        <v>38</v>
      </c>
      <c r="G223">
        <v>5</v>
      </c>
      <c r="H223" t="s">
        <v>17</v>
      </c>
      <c r="I223">
        <v>74</v>
      </c>
      <c r="J223">
        <v>3</v>
      </c>
      <c r="K223">
        <v>21</v>
      </c>
      <c r="L223">
        <v>95</v>
      </c>
      <c r="M223">
        <v>43</v>
      </c>
      <c r="N223">
        <v>13</v>
      </c>
    </row>
    <row r="224" spans="1:14">
      <c r="A224">
        <v>10230</v>
      </c>
      <c r="B224" t="s">
        <v>52</v>
      </c>
      <c r="C224" t="s">
        <v>50</v>
      </c>
      <c r="D224" t="s">
        <v>35</v>
      </c>
      <c r="E224">
        <v>1</v>
      </c>
      <c r="F224" s="3">
        <v>216</v>
      </c>
      <c r="G224">
        <v>9</v>
      </c>
      <c r="H224" t="s">
        <v>17</v>
      </c>
      <c r="I224">
        <v>85</v>
      </c>
      <c r="J224">
        <v>33</v>
      </c>
      <c r="K224">
        <v>99</v>
      </c>
      <c r="L224">
        <v>46</v>
      </c>
      <c r="M224">
        <v>87</v>
      </c>
      <c r="N224">
        <v>28</v>
      </c>
    </row>
    <row r="225" spans="1:14">
      <c r="A225">
        <v>10231</v>
      </c>
      <c r="B225" t="s">
        <v>52</v>
      </c>
      <c r="C225" t="s">
        <v>37</v>
      </c>
      <c r="D225" t="s">
        <v>51</v>
      </c>
      <c r="E225">
        <v>10</v>
      </c>
      <c r="F225" s="3">
        <v>203</v>
      </c>
      <c r="G225">
        <v>10</v>
      </c>
      <c r="H225" t="s">
        <v>17</v>
      </c>
      <c r="I225">
        <v>20</v>
      </c>
      <c r="J225">
        <v>75</v>
      </c>
      <c r="K225">
        <v>51</v>
      </c>
      <c r="L225">
        <v>15</v>
      </c>
      <c r="M225">
        <v>78</v>
      </c>
      <c r="N225">
        <v>6</v>
      </c>
    </row>
    <row r="226" spans="1:14">
      <c r="A226">
        <v>10232</v>
      </c>
      <c r="B226" t="s">
        <v>47</v>
      </c>
      <c r="C226" t="s">
        <v>19</v>
      </c>
      <c r="D226" t="s">
        <v>35</v>
      </c>
      <c r="E226">
        <v>8</v>
      </c>
      <c r="F226" s="3">
        <v>946</v>
      </c>
      <c r="G226">
        <v>8</v>
      </c>
      <c r="H226" t="s">
        <v>21</v>
      </c>
      <c r="I226">
        <v>71</v>
      </c>
      <c r="J226">
        <v>94</v>
      </c>
      <c r="K226">
        <v>72</v>
      </c>
      <c r="L226">
        <v>26</v>
      </c>
      <c r="M226">
        <v>35</v>
      </c>
      <c r="N226">
        <v>25</v>
      </c>
    </row>
    <row r="227" spans="1:14">
      <c r="A227">
        <v>10233</v>
      </c>
      <c r="B227" t="s">
        <v>52</v>
      </c>
      <c r="C227" t="s">
        <v>32</v>
      </c>
      <c r="D227" t="s">
        <v>35</v>
      </c>
      <c r="E227">
        <v>5</v>
      </c>
      <c r="F227" s="3">
        <v>345</v>
      </c>
      <c r="G227">
        <v>4</v>
      </c>
      <c r="H227" t="s">
        <v>21</v>
      </c>
      <c r="I227">
        <v>31</v>
      </c>
      <c r="J227">
        <v>86</v>
      </c>
      <c r="K227">
        <v>3</v>
      </c>
      <c r="L227">
        <v>58</v>
      </c>
      <c r="M227">
        <v>52</v>
      </c>
      <c r="N227">
        <v>73</v>
      </c>
    </row>
    <row r="228" spans="1:14">
      <c r="A228">
        <v>10234</v>
      </c>
      <c r="B228" t="s">
        <v>31</v>
      </c>
      <c r="C228" t="s">
        <v>38</v>
      </c>
      <c r="D228" t="s">
        <v>55</v>
      </c>
      <c r="E228">
        <v>3</v>
      </c>
      <c r="F228" s="3">
        <v>84</v>
      </c>
      <c r="G228">
        <v>9</v>
      </c>
      <c r="H228" t="s">
        <v>17</v>
      </c>
      <c r="I228">
        <v>87</v>
      </c>
      <c r="J228">
        <v>21</v>
      </c>
      <c r="K228">
        <v>64</v>
      </c>
      <c r="L228">
        <v>46</v>
      </c>
      <c r="M228">
        <v>3</v>
      </c>
      <c r="N228">
        <v>2</v>
      </c>
    </row>
    <row r="229" spans="1:14">
      <c r="A229">
        <v>10235</v>
      </c>
      <c r="B229" t="s">
        <v>31</v>
      </c>
      <c r="C229" t="s">
        <v>50</v>
      </c>
      <c r="D229" t="s">
        <v>51</v>
      </c>
      <c r="E229">
        <v>8</v>
      </c>
      <c r="F229" s="3">
        <v>637</v>
      </c>
      <c r="G229">
        <v>9</v>
      </c>
      <c r="H229" t="s">
        <v>17</v>
      </c>
      <c r="I229">
        <v>59</v>
      </c>
      <c r="J229">
        <v>31</v>
      </c>
      <c r="K229">
        <v>68</v>
      </c>
      <c r="L229">
        <v>62</v>
      </c>
      <c r="M229">
        <v>16</v>
      </c>
      <c r="N229">
        <v>97</v>
      </c>
    </row>
    <row r="230" spans="1:14">
      <c r="A230">
        <v>10236</v>
      </c>
      <c r="B230" t="s">
        <v>23</v>
      </c>
      <c r="C230" t="s">
        <v>50</v>
      </c>
      <c r="D230" t="s">
        <v>20</v>
      </c>
      <c r="E230">
        <v>3</v>
      </c>
      <c r="F230" s="3">
        <v>73</v>
      </c>
      <c r="G230">
        <v>10</v>
      </c>
      <c r="H230" t="s">
        <v>17</v>
      </c>
      <c r="I230">
        <v>78</v>
      </c>
      <c r="J230">
        <v>69</v>
      </c>
      <c r="K230">
        <v>4</v>
      </c>
      <c r="L230">
        <v>48</v>
      </c>
      <c r="M230">
        <v>21</v>
      </c>
      <c r="N230">
        <v>9</v>
      </c>
    </row>
    <row r="231" spans="1:14">
      <c r="A231">
        <v>10237</v>
      </c>
      <c r="B231" t="s">
        <v>33</v>
      </c>
      <c r="C231" t="s">
        <v>19</v>
      </c>
      <c r="D231" t="s">
        <v>55</v>
      </c>
      <c r="E231">
        <v>7</v>
      </c>
      <c r="F231" s="3">
        <v>589</v>
      </c>
      <c r="G231">
        <v>4</v>
      </c>
      <c r="H231" t="s">
        <v>21</v>
      </c>
      <c r="I231">
        <v>20</v>
      </c>
      <c r="J231">
        <v>95</v>
      </c>
      <c r="K231">
        <v>8</v>
      </c>
      <c r="L231">
        <v>56</v>
      </c>
      <c r="M231">
        <v>70</v>
      </c>
      <c r="N231">
        <v>16</v>
      </c>
    </row>
    <row r="232" spans="1:14">
      <c r="A232">
        <v>10238</v>
      </c>
      <c r="B232" t="s">
        <v>18</v>
      </c>
      <c r="C232" t="s">
        <v>37</v>
      </c>
      <c r="D232" t="s">
        <v>48</v>
      </c>
      <c r="E232">
        <v>6</v>
      </c>
      <c r="F232" s="3">
        <v>543</v>
      </c>
      <c r="G232">
        <v>6</v>
      </c>
      <c r="H232" t="s">
        <v>17</v>
      </c>
      <c r="I232">
        <v>50</v>
      </c>
      <c r="J232">
        <v>7</v>
      </c>
      <c r="K232">
        <v>7</v>
      </c>
      <c r="L232">
        <v>50</v>
      </c>
      <c r="M232">
        <v>30</v>
      </c>
      <c r="N232">
        <v>38</v>
      </c>
    </row>
    <row r="233" spans="1:14">
      <c r="A233">
        <v>10239</v>
      </c>
      <c r="B233" t="s">
        <v>31</v>
      </c>
      <c r="C233" t="s">
        <v>45</v>
      </c>
      <c r="D233" t="s">
        <v>48</v>
      </c>
      <c r="E233">
        <v>8</v>
      </c>
      <c r="F233" s="3">
        <v>512</v>
      </c>
      <c r="G233">
        <v>7</v>
      </c>
      <c r="H233" t="s">
        <v>17</v>
      </c>
      <c r="I233">
        <v>56</v>
      </c>
      <c r="J233">
        <v>33</v>
      </c>
      <c r="K233">
        <v>15</v>
      </c>
      <c r="L233">
        <v>10</v>
      </c>
      <c r="M233">
        <v>51</v>
      </c>
      <c r="N233">
        <v>63</v>
      </c>
    </row>
    <row r="234" spans="1:14">
      <c r="A234">
        <v>10240</v>
      </c>
      <c r="B234" t="s">
        <v>18</v>
      </c>
      <c r="C234" t="s">
        <v>37</v>
      </c>
      <c r="D234" t="s">
        <v>35</v>
      </c>
      <c r="E234">
        <v>8</v>
      </c>
      <c r="F234" s="3">
        <v>683</v>
      </c>
      <c r="G234">
        <v>4</v>
      </c>
      <c r="H234" t="s">
        <v>17</v>
      </c>
      <c r="I234">
        <v>99</v>
      </c>
      <c r="J234">
        <v>87</v>
      </c>
      <c r="K234">
        <v>21</v>
      </c>
      <c r="L234">
        <v>69</v>
      </c>
      <c r="M234">
        <v>56</v>
      </c>
      <c r="N234">
        <v>87</v>
      </c>
    </row>
    <row r="235" spans="1:14">
      <c r="A235">
        <v>10241</v>
      </c>
      <c r="B235" t="s">
        <v>18</v>
      </c>
      <c r="C235" t="s">
        <v>28</v>
      </c>
      <c r="D235" t="s">
        <v>25</v>
      </c>
      <c r="E235">
        <v>1</v>
      </c>
      <c r="F235" s="3">
        <v>93</v>
      </c>
      <c r="G235">
        <v>4</v>
      </c>
      <c r="H235" t="s">
        <v>17</v>
      </c>
      <c r="I235">
        <v>49</v>
      </c>
      <c r="J235">
        <v>38</v>
      </c>
      <c r="K235">
        <v>75</v>
      </c>
      <c r="L235">
        <v>78</v>
      </c>
      <c r="M235">
        <v>95</v>
      </c>
      <c r="N235">
        <v>48</v>
      </c>
    </row>
    <row r="236" spans="1:14">
      <c r="A236">
        <v>10242</v>
      </c>
      <c r="B236" t="s">
        <v>33</v>
      </c>
      <c r="C236" t="s">
        <v>28</v>
      </c>
      <c r="D236" t="s">
        <v>43</v>
      </c>
      <c r="E236">
        <v>2</v>
      </c>
      <c r="F236" s="3">
        <v>122</v>
      </c>
      <c r="G236">
        <v>11</v>
      </c>
      <c r="H236" t="s">
        <v>21</v>
      </c>
      <c r="I236">
        <v>42</v>
      </c>
      <c r="J236">
        <v>20</v>
      </c>
      <c r="K236">
        <v>38</v>
      </c>
      <c r="L236">
        <v>77</v>
      </c>
      <c r="M236">
        <v>68</v>
      </c>
      <c r="N236">
        <v>90</v>
      </c>
    </row>
    <row r="237" spans="1:14">
      <c r="A237">
        <v>10243</v>
      </c>
      <c r="B237" t="s">
        <v>31</v>
      </c>
      <c r="C237" t="s">
        <v>38</v>
      </c>
      <c r="D237" t="s">
        <v>40</v>
      </c>
      <c r="E237">
        <v>11</v>
      </c>
      <c r="F237" s="3">
        <v>278</v>
      </c>
      <c r="G237">
        <v>5</v>
      </c>
      <c r="H237" t="s">
        <v>17</v>
      </c>
      <c r="I237">
        <v>81</v>
      </c>
      <c r="J237">
        <v>89</v>
      </c>
      <c r="K237">
        <v>22</v>
      </c>
      <c r="L237">
        <v>71</v>
      </c>
      <c r="M237">
        <v>11</v>
      </c>
      <c r="N237">
        <v>40</v>
      </c>
    </row>
    <row r="238" spans="1:14">
      <c r="A238">
        <v>10244</v>
      </c>
      <c r="B238" t="s">
        <v>31</v>
      </c>
      <c r="C238" t="s">
        <v>28</v>
      </c>
      <c r="D238" t="s">
        <v>29</v>
      </c>
      <c r="E238">
        <v>3</v>
      </c>
      <c r="F238" s="3">
        <v>272</v>
      </c>
      <c r="G238">
        <v>6</v>
      </c>
      <c r="H238" t="s">
        <v>17</v>
      </c>
      <c r="I238">
        <v>44</v>
      </c>
      <c r="J238">
        <v>47</v>
      </c>
      <c r="K238">
        <v>23</v>
      </c>
      <c r="L238">
        <v>44</v>
      </c>
      <c r="M238">
        <v>60</v>
      </c>
      <c r="N238">
        <v>72</v>
      </c>
    </row>
    <row r="239" spans="1:14">
      <c r="A239">
        <v>10245</v>
      </c>
      <c r="B239" t="s">
        <v>31</v>
      </c>
      <c r="C239" t="s">
        <v>45</v>
      </c>
      <c r="D239" t="s">
        <v>20</v>
      </c>
      <c r="E239">
        <v>5</v>
      </c>
      <c r="F239" s="3">
        <v>122</v>
      </c>
      <c r="G239">
        <v>7</v>
      </c>
      <c r="H239" t="s">
        <v>21</v>
      </c>
      <c r="I239">
        <v>41</v>
      </c>
      <c r="J239">
        <v>28</v>
      </c>
      <c r="K239">
        <v>81</v>
      </c>
      <c r="L239">
        <v>18</v>
      </c>
      <c r="M239">
        <v>77</v>
      </c>
      <c r="N239">
        <v>86</v>
      </c>
    </row>
    <row r="240" spans="1:14">
      <c r="A240">
        <v>10246</v>
      </c>
      <c r="B240" t="s">
        <v>47</v>
      </c>
      <c r="C240" t="s">
        <v>19</v>
      </c>
      <c r="D240" t="s">
        <v>40</v>
      </c>
      <c r="E240">
        <v>5</v>
      </c>
      <c r="F240" s="3">
        <v>442</v>
      </c>
      <c r="G240">
        <v>7</v>
      </c>
      <c r="H240" t="s">
        <v>21</v>
      </c>
      <c r="I240">
        <v>18</v>
      </c>
      <c r="J240">
        <v>68</v>
      </c>
      <c r="K240">
        <v>84</v>
      </c>
      <c r="L240">
        <v>17</v>
      </c>
      <c r="M240">
        <v>58</v>
      </c>
      <c r="N240">
        <v>59</v>
      </c>
    </row>
    <row r="241" spans="1:14">
      <c r="A241">
        <v>10247</v>
      </c>
      <c r="B241" t="s">
        <v>31</v>
      </c>
      <c r="C241" t="s">
        <v>45</v>
      </c>
      <c r="D241" t="s">
        <v>20</v>
      </c>
      <c r="E241">
        <v>1</v>
      </c>
      <c r="F241" s="3">
        <v>377</v>
      </c>
      <c r="G241">
        <v>10</v>
      </c>
      <c r="H241" t="s">
        <v>17</v>
      </c>
      <c r="I241">
        <v>82</v>
      </c>
      <c r="J241">
        <v>26</v>
      </c>
      <c r="K241">
        <v>34</v>
      </c>
      <c r="L241">
        <v>5</v>
      </c>
      <c r="M241">
        <v>70</v>
      </c>
      <c r="N241">
        <v>58</v>
      </c>
    </row>
    <row r="242" spans="1:14">
      <c r="A242">
        <v>10248</v>
      </c>
      <c r="B242" t="s">
        <v>47</v>
      </c>
      <c r="C242" t="s">
        <v>32</v>
      </c>
      <c r="D242" t="s">
        <v>55</v>
      </c>
      <c r="E242">
        <v>8</v>
      </c>
      <c r="F242" s="3">
        <v>309</v>
      </c>
      <c r="G242">
        <v>7</v>
      </c>
      <c r="H242" t="s">
        <v>21</v>
      </c>
      <c r="I242">
        <v>99</v>
      </c>
      <c r="J242">
        <v>46</v>
      </c>
      <c r="K242">
        <v>47</v>
      </c>
      <c r="L242">
        <v>39</v>
      </c>
      <c r="M242">
        <v>78</v>
      </c>
      <c r="N242">
        <v>35</v>
      </c>
    </row>
    <row r="243" spans="1:14">
      <c r="A243">
        <v>10249</v>
      </c>
      <c r="B243" t="s">
        <v>33</v>
      </c>
      <c r="C243" t="s">
        <v>45</v>
      </c>
      <c r="D243" t="s">
        <v>46</v>
      </c>
      <c r="E243">
        <v>6</v>
      </c>
      <c r="F243" s="3">
        <v>814</v>
      </c>
      <c r="G243">
        <v>10</v>
      </c>
      <c r="H243" t="s">
        <v>17</v>
      </c>
      <c r="I243">
        <v>51</v>
      </c>
      <c r="J243">
        <v>27</v>
      </c>
      <c r="K243">
        <v>49</v>
      </c>
      <c r="L243">
        <v>98</v>
      </c>
      <c r="M243">
        <v>4</v>
      </c>
      <c r="N243">
        <v>67</v>
      </c>
    </row>
    <row r="244" spans="1:14">
      <c r="A244">
        <v>10250</v>
      </c>
      <c r="B244" t="s">
        <v>23</v>
      </c>
      <c r="C244" t="s">
        <v>34</v>
      </c>
      <c r="D244" t="s">
        <v>51</v>
      </c>
      <c r="E244">
        <v>10</v>
      </c>
      <c r="F244" s="3">
        <v>597</v>
      </c>
      <c r="G244">
        <v>9</v>
      </c>
      <c r="H244" t="s">
        <v>21</v>
      </c>
      <c r="I244">
        <v>43</v>
      </c>
      <c r="J244">
        <v>59</v>
      </c>
      <c r="K244">
        <v>74</v>
      </c>
      <c r="L244">
        <v>41</v>
      </c>
      <c r="M244">
        <v>54</v>
      </c>
      <c r="N244">
        <v>1</v>
      </c>
    </row>
    <row r="245" spans="1:14">
      <c r="A245">
        <v>10251</v>
      </c>
      <c r="B245" t="s">
        <v>47</v>
      </c>
      <c r="C245" t="s">
        <v>28</v>
      </c>
      <c r="D245" t="s">
        <v>51</v>
      </c>
      <c r="E245">
        <v>1</v>
      </c>
      <c r="F245" s="3">
        <v>620</v>
      </c>
      <c r="G245">
        <v>6</v>
      </c>
      <c r="H245" t="s">
        <v>17</v>
      </c>
      <c r="I245">
        <v>54</v>
      </c>
      <c r="J245">
        <v>71</v>
      </c>
      <c r="K245">
        <v>12</v>
      </c>
      <c r="L245">
        <v>15</v>
      </c>
      <c r="M245">
        <v>1</v>
      </c>
      <c r="N245">
        <v>58</v>
      </c>
    </row>
    <row r="246" spans="1:14">
      <c r="A246">
        <v>10252</v>
      </c>
      <c r="B246" t="s">
        <v>52</v>
      </c>
      <c r="C246" t="s">
        <v>32</v>
      </c>
      <c r="D246" t="s">
        <v>35</v>
      </c>
      <c r="E246">
        <v>3</v>
      </c>
      <c r="F246" s="3">
        <v>991</v>
      </c>
      <c r="G246">
        <v>4</v>
      </c>
      <c r="H246" t="s">
        <v>21</v>
      </c>
      <c r="I246">
        <v>61</v>
      </c>
      <c r="J246">
        <v>24</v>
      </c>
      <c r="K246">
        <v>20</v>
      </c>
      <c r="L246">
        <v>80</v>
      </c>
      <c r="M246">
        <v>5</v>
      </c>
      <c r="N246">
        <v>85</v>
      </c>
    </row>
    <row r="247" spans="1:14">
      <c r="A247">
        <v>10253</v>
      </c>
      <c r="B247" t="s">
        <v>31</v>
      </c>
      <c r="C247" t="s">
        <v>42</v>
      </c>
      <c r="D247" t="s">
        <v>40</v>
      </c>
      <c r="E247">
        <v>10</v>
      </c>
      <c r="F247" s="3">
        <v>391</v>
      </c>
      <c r="G247">
        <v>9</v>
      </c>
      <c r="H247" t="s">
        <v>17</v>
      </c>
      <c r="I247">
        <v>21</v>
      </c>
      <c r="J247">
        <v>65</v>
      </c>
      <c r="K247">
        <v>4</v>
      </c>
      <c r="L247">
        <v>28</v>
      </c>
      <c r="M247">
        <v>34</v>
      </c>
      <c r="N247">
        <v>52</v>
      </c>
    </row>
    <row r="248" spans="1:14">
      <c r="A248">
        <v>10254</v>
      </c>
      <c r="B248" t="s">
        <v>47</v>
      </c>
      <c r="C248" t="s">
        <v>50</v>
      </c>
      <c r="D248" t="s">
        <v>20</v>
      </c>
      <c r="E248">
        <v>6</v>
      </c>
      <c r="F248" s="3">
        <v>126</v>
      </c>
      <c r="G248">
        <v>5</v>
      </c>
      <c r="H248" t="s">
        <v>21</v>
      </c>
      <c r="I248">
        <v>40</v>
      </c>
      <c r="J248">
        <v>13</v>
      </c>
      <c r="K248">
        <v>50</v>
      </c>
      <c r="L248">
        <v>73</v>
      </c>
      <c r="M248">
        <v>92</v>
      </c>
      <c r="N248">
        <v>90</v>
      </c>
    </row>
    <row r="249" spans="1:14">
      <c r="A249">
        <v>10255</v>
      </c>
      <c r="B249" t="s">
        <v>18</v>
      </c>
      <c r="C249" t="s">
        <v>24</v>
      </c>
      <c r="D249" t="s">
        <v>40</v>
      </c>
      <c r="E249">
        <v>11</v>
      </c>
      <c r="F249" s="3">
        <v>785</v>
      </c>
      <c r="G249">
        <v>5</v>
      </c>
      <c r="H249" t="s">
        <v>21</v>
      </c>
      <c r="I249">
        <v>15</v>
      </c>
      <c r="J249">
        <v>11</v>
      </c>
      <c r="K249">
        <v>91</v>
      </c>
      <c r="L249">
        <v>95</v>
      </c>
      <c r="M249">
        <v>33</v>
      </c>
      <c r="N249">
        <v>36</v>
      </c>
    </row>
    <row r="250" spans="1:14">
      <c r="A250">
        <v>10256</v>
      </c>
      <c r="B250" t="s">
        <v>23</v>
      </c>
      <c r="C250" t="s">
        <v>45</v>
      </c>
      <c r="D250" t="s">
        <v>29</v>
      </c>
      <c r="E250">
        <v>5</v>
      </c>
      <c r="F250" s="3">
        <v>763</v>
      </c>
      <c r="G250">
        <v>9</v>
      </c>
      <c r="H250" t="s">
        <v>17</v>
      </c>
      <c r="I250">
        <v>68</v>
      </c>
      <c r="J250">
        <v>22</v>
      </c>
      <c r="K250">
        <v>4</v>
      </c>
      <c r="L250">
        <v>83</v>
      </c>
      <c r="M250">
        <v>25</v>
      </c>
      <c r="N250">
        <v>83</v>
      </c>
    </row>
    <row r="251" spans="1:14">
      <c r="A251">
        <v>10257</v>
      </c>
      <c r="B251" t="s">
        <v>33</v>
      </c>
      <c r="C251" t="s">
        <v>42</v>
      </c>
      <c r="D251" t="s">
        <v>43</v>
      </c>
      <c r="E251">
        <v>2</v>
      </c>
      <c r="F251" s="3">
        <v>907</v>
      </c>
      <c r="G251">
        <v>4</v>
      </c>
      <c r="H251" t="s">
        <v>21</v>
      </c>
      <c r="I251">
        <v>68</v>
      </c>
      <c r="J251">
        <v>90</v>
      </c>
      <c r="K251">
        <v>73</v>
      </c>
      <c r="L251">
        <v>73</v>
      </c>
      <c r="M251">
        <v>80</v>
      </c>
      <c r="N251">
        <v>44</v>
      </c>
    </row>
    <row r="252" spans="1:14">
      <c r="A252">
        <v>10258</v>
      </c>
      <c r="B252" t="s">
        <v>33</v>
      </c>
      <c r="C252" t="s">
        <v>34</v>
      </c>
      <c r="D252" t="s">
        <v>20</v>
      </c>
      <c r="E252">
        <v>2</v>
      </c>
      <c r="F252" s="3">
        <v>697</v>
      </c>
      <c r="G252">
        <v>6</v>
      </c>
      <c r="H252" t="s">
        <v>21</v>
      </c>
      <c r="I252">
        <v>46</v>
      </c>
      <c r="J252">
        <v>20</v>
      </c>
      <c r="K252">
        <v>24</v>
      </c>
      <c r="L252">
        <v>49</v>
      </c>
      <c r="M252">
        <v>19</v>
      </c>
      <c r="N252">
        <v>31</v>
      </c>
    </row>
    <row r="253" spans="1:14">
      <c r="A253">
        <v>10259</v>
      </c>
      <c r="B253" t="s">
        <v>18</v>
      </c>
      <c r="C253" t="s">
        <v>19</v>
      </c>
      <c r="D253" t="s">
        <v>55</v>
      </c>
      <c r="E253">
        <v>1</v>
      </c>
      <c r="F253" s="3">
        <v>598</v>
      </c>
      <c r="G253">
        <v>7</v>
      </c>
      <c r="H253" t="s">
        <v>17</v>
      </c>
      <c r="I253">
        <v>73</v>
      </c>
      <c r="J253">
        <v>29</v>
      </c>
      <c r="K253">
        <v>65</v>
      </c>
      <c r="L253">
        <v>28</v>
      </c>
      <c r="M253">
        <v>37</v>
      </c>
      <c r="N253">
        <v>28</v>
      </c>
    </row>
    <row r="254" spans="1:14">
      <c r="A254">
        <v>10260</v>
      </c>
      <c r="B254" t="s">
        <v>52</v>
      </c>
      <c r="C254" t="s">
        <v>24</v>
      </c>
      <c r="D254" t="s">
        <v>46</v>
      </c>
      <c r="E254">
        <v>9</v>
      </c>
      <c r="F254" s="3">
        <v>989</v>
      </c>
      <c r="G254">
        <v>6</v>
      </c>
      <c r="H254" t="s">
        <v>17</v>
      </c>
      <c r="I254">
        <v>51</v>
      </c>
      <c r="J254">
        <v>25</v>
      </c>
      <c r="K254">
        <v>38</v>
      </c>
      <c r="L254">
        <v>74</v>
      </c>
      <c r="M254">
        <v>75</v>
      </c>
      <c r="N254">
        <v>37</v>
      </c>
    </row>
    <row r="255" spans="1:14">
      <c r="A255">
        <v>10261</v>
      </c>
      <c r="B255" t="s">
        <v>31</v>
      </c>
      <c r="C255" t="s">
        <v>24</v>
      </c>
      <c r="D255" t="s">
        <v>29</v>
      </c>
      <c r="E255">
        <v>3</v>
      </c>
      <c r="F255" s="3">
        <v>761</v>
      </c>
      <c r="G255">
        <v>7</v>
      </c>
      <c r="H255" t="s">
        <v>21</v>
      </c>
      <c r="I255">
        <v>29</v>
      </c>
      <c r="J255">
        <v>59</v>
      </c>
      <c r="K255">
        <v>8</v>
      </c>
      <c r="L255">
        <v>60</v>
      </c>
      <c r="M255">
        <v>97</v>
      </c>
      <c r="N255">
        <v>48</v>
      </c>
    </row>
    <row r="256" spans="1:14">
      <c r="A256">
        <v>10262</v>
      </c>
      <c r="B256" t="s">
        <v>33</v>
      </c>
      <c r="C256" t="s">
        <v>50</v>
      </c>
      <c r="D256" t="s">
        <v>55</v>
      </c>
      <c r="E256">
        <v>4</v>
      </c>
      <c r="F256" s="3">
        <v>119</v>
      </c>
      <c r="G256">
        <v>4</v>
      </c>
      <c r="H256" t="s">
        <v>21</v>
      </c>
      <c r="I256">
        <v>67</v>
      </c>
      <c r="J256">
        <v>61</v>
      </c>
      <c r="K256">
        <v>98</v>
      </c>
      <c r="L256">
        <v>19</v>
      </c>
      <c r="M256">
        <v>91</v>
      </c>
      <c r="N256">
        <v>14</v>
      </c>
    </row>
    <row r="257" spans="1:14">
      <c r="A257">
        <v>10263</v>
      </c>
      <c r="B257" t="s">
        <v>31</v>
      </c>
      <c r="C257" t="s">
        <v>24</v>
      </c>
      <c r="D257" t="s">
        <v>51</v>
      </c>
      <c r="E257">
        <v>4</v>
      </c>
      <c r="F257" s="3">
        <v>601</v>
      </c>
      <c r="G257">
        <v>7</v>
      </c>
      <c r="H257" t="s">
        <v>21</v>
      </c>
      <c r="I257">
        <v>70</v>
      </c>
      <c r="J257">
        <v>41</v>
      </c>
      <c r="K257">
        <v>93</v>
      </c>
      <c r="L257">
        <v>28</v>
      </c>
      <c r="M257">
        <v>80</v>
      </c>
      <c r="N257">
        <v>6</v>
      </c>
    </row>
    <row r="258" spans="1:14">
      <c r="A258">
        <v>10264</v>
      </c>
      <c r="B258" t="s">
        <v>18</v>
      </c>
      <c r="C258" t="s">
        <v>32</v>
      </c>
      <c r="D258" t="s">
        <v>46</v>
      </c>
      <c r="E258">
        <v>8</v>
      </c>
      <c r="F258" s="3">
        <v>322</v>
      </c>
      <c r="G258">
        <v>8</v>
      </c>
      <c r="H258" t="s">
        <v>17</v>
      </c>
      <c r="I258">
        <v>99</v>
      </c>
      <c r="J258">
        <v>47</v>
      </c>
      <c r="K258">
        <v>45</v>
      </c>
      <c r="L258">
        <v>26</v>
      </c>
      <c r="M258">
        <v>52</v>
      </c>
      <c r="N258">
        <v>55</v>
      </c>
    </row>
    <row r="259" spans="1:14">
      <c r="A259">
        <v>10265</v>
      </c>
      <c r="B259" t="s">
        <v>33</v>
      </c>
      <c r="C259" t="s">
        <v>32</v>
      </c>
      <c r="D259" t="s">
        <v>35</v>
      </c>
      <c r="E259">
        <v>6</v>
      </c>
      <c r="F259" s="3">
        <v>800</v>
      </c>
      <c r="G259">
        <v>11</v>
      </c>
      <c r="H259" t="s">
        <v>21</v>
      </c>
      <c r="I259">
        <v>41</v>
      </c>
      <c r="J259">
        <v>19</v>
      </c>
      <c r="K259">
        <v>34</v>
      </c>
      <c r="L259">
        <v>24</v>
      </c>
      <c r="M259">
        <v>57</v>
      </c>
      <c r="N259">
        <v>31</v>
      </c>
    </row>
    <row r="260" spans="1:14">
      <c r="A260">
        <v>10266</v>
      </c>
      <c r="B260" t="s">
        <v>52</v>
      </c>
      <c r="C260" t="s">
        <v>38</v>
      </c>
      <c r="D260" t="s">
        <v>55</v>
      </c>
      <c r="E260">
        <v>1</v>
      </c>
      <c r="F260" s="3">
        <v>88</v>
      </c>
      <c r="G260">
        <v>11</v>
      </c>
      <c r="H260" t="s">
        <v>21</v>
      </c>
      <c r="I260">
        <v>54</v>
      </c>
      <c r="J260">
        <v>67</v>
      </c>
      <c r="K260">
        <v>74</v>
      </c>
      <c r="L260">
        <v>1</v>
      </c>
      <c r="M260">
        <v>89</v>
      </c>
      <c r="N260">
        <v>24</v>
      </c>
    </row>
    <row r="261" spans="1:14">
      <c r="A261">
        <v>10268</v>
      </c>
      <c r="B261" t="s">
        <v>23</v>
      </c>
      <c r="C261" t="s">
        <v>19</v>
      </c>
      <c r="D261" t="s">
        <v>48</v>
      </c>
      <c r="E261">
        <v>7</v>
      </c>
      <c r="F261" s="3">
        <v>875</v>
      </c>
      <c r="G261">
        <v>11</v>
      </c>
      <c r="H261" t="s">
        <v>17</v>
      </c>
      <c r="I261">
        <v>54</v>
      </c>
      <c r="J261">
        <v>91</v>
      </c>
      <c r="K261">
        <v>72</v>
      </c>
      <c r="L261">
        <v>86</v>
      </c>
      <c r="M261">
        <v>82</v>
      </c>
      <c r="N261">
        <v>65</v>
      </c>
    </row>
    <row r="262" spans="1:14">
      <c r="A262">
        <v>10269</v>
      </c>
      <c r="B262" t="s">
        <v>33</v>
      </c>
      <c r="C262" t="s">
        <v>32</v>
      </c>
      <c r="D262" t="s">
        <v>55</v>
      </c>
      <c r="E262">
        <v>10</v>
      </c>
      <c r="F262" s="3">
        <v>855</v>
      </c>
      <c r="G262">
        <v>9</v>
      </c>
      <c r="H262" t="s">
        <v>17</v>
      </c>
      <c r="I262">
        <v>18</v>
      </c>
      <c r="J262">
        <v>86</v>
      </c>
      <c r="K262">
        <v>54</v>
      </c>
      <c r="L262">
        <v>82</v>
      </c>
      <c r="M262">
        <v>9</v>
      </c>
      <c r="N262">
        <v>39</v>
      </c>
    </row>
    <row r="263" spans="1:14">
      <c r="A263">
        <v>10270</v>
      </c>
      <c r="B263" t="s">
        <v>33</v>
      </c>
      <c r="C263" t="s">
        <v>50</v>
      </c>
      <c r="D263" t="s">
        <v>46</v>
      </c>
      <c r="E263">
        <v>7</v>
      </c>
      <c r="F263" s="3">
        <v>966</v>
      </c>
      <c r="G263">
        <v>4</v>
      </c>
      <c r="H263" t="s">
        <v>17</v>
      </c>
      <c r="I263">
        <v>50</v>
      </c>
      <c r="J263">
        <v>88</v>
      </c>
      <c r="K263">
        <v>53</v>
      </c>
      <c r="L263">
        <v>2</v>
      </c>
      <c r="M263">
        <v>11</v>
      </c>
      <c r="N263">
        <v>80</v>
      </c>
    </row>
    <row r="264" spans="1:14">
      <c r="A264">
        <v>10271</v>
      </c>
      <c r="B264" t="s">
        <v>18</v>
      </c>
      <c r="C264" t="s">
        <v>32</v>
      </c>
      <c r="D264" t="s">
        <v>29</v>
      </c>
      <c r="E264">
        <v>2</v>
      </c>
      <c r="F264" s="3">
        <v>932</v>
      </c>
      <c r="G264">
        <v>6</v>
      </c>
      <c r="H264" t="s">
        <v>17</v>
      </c>
      <c r="I264">
        <v>65</v>
      </c>
      <c r="J264">
        <v>84</v>
      </c>
      <c r="K264">
        <v>39</v>
      </c>
      <c r="L264">
        <v>23</v>
      </c>
      <c r="M264">
        <v>37</v>
      </c>
      <c r="N264">
        <v>45</v>
      </c>
    </row>
    <row r="265" spans="1:14">
      <c r="A265">
        <v>10272</v>
      </c>
      <c r="B265" t="s">
        <v>31</v>
      </c>
      <c r="C265" t="s">
        <v>38</v>
      </c>
      <c r="D265" t="s">
        <v>35</v>
      </c>
      <c r="E265">
        <v>2</v>
      </c>
      <c r="F265" s="3">
        <v>26</v>
      </c>
      <c r="G265">
        <v>6</v>
      </c>
      <c r="H265" t="s">
        <v>21</v>
      </c>
      <c r="I265">
        <v>62</v>
      </c>
      <c r="J265">
        <v>84</v>
      </c>
      <c r="K265">
        <v>55</v>
      </c>
      <c r="L265">
        <v>88</v>
      </c>
      <c r="M265">
        <v>21</v>
      </c>
      <c r="N265">
        <v>13</v>
      </c>
    </row>
    <row r="266" spans="1:14">
      <c r="A266">
        <v>10273</v>
      </c>
      <c r="B266" t="s">
        <v>47</v>
      </c>
      <c r="C266" t="s">
        <v>32</v>
      </c>
      <c r="D266" t="s">
        <v>20</v>
      </c>
      <c r="E266">
        <v>7</v>
      </c>
      <c r="F266" s="3">
        <v>422</v>
      </c>
      <c r="G266">
        <v>10</v>
      </c>
      <c r="H266" t="s">
        <v>17</v>
      </c>
      <c r="I266">
        <v>43</v>
      </c>
      <c r="J266">
        <v>52</v>
      </c>
      <c r="K266">
        <v>36</v>
      </c>
      <c r="L266">
        <v>47</v>
      </c>
      <c r="M266">
        <v>61</v>
      </c>
      <c r="N266">
        <v>59</v>
      </c>
    </row>
    <row r="267" spans="1:14">
      <c r="A267">
        <v>10274</v>
      </c>
      <c r="B267" t="s">
        <v>18</v>
      </c>
      <c r="C267" t="s">
        <v>28</v>
      </c>
      <c r="D267" t="s">
        <v>20</v>
      </c>
      <c r="E267">
        <v>6</v>
      </c>
      <c r="F267" s="3">
        <v>53</v>
      </c>
      <c r="G267">
        <v>6</v>
      </c>
      <c r="H267" t="s">
        <v>17</v>
      </c>
      <c r="I267">
        <v>25</v>
      </c>
      <c r="J267">
        <v>90</v>
      </c>
      <c r="K267">
        <v>38</v>
      </c>
      <c r="L267">
        <v>85</v>
      </c>
      <c r="M267">
        <v>32</v>
      </c>
      <c r="N267">
        <v>9</v>
      </c>
    </row>
    <row r="268" spans="1:14">
      <c r="A268">
        <v>10275</v>
      </c>
      <c r="B268" t="s">
        <v>52</v>
      </c>
      <c r="C268" t="s">
        <v>34</v>
      </c>
      <c r="D268" t="s">
        <v>35</v>
      </c>
      <c r="E268">
        <v>10</v>
      </c>
      <c r="F268" s="3">
        <v>294</v>
      </c>
      <c r="G268">
        <v>9</v>
      </c>
      <c r="H268" t="s">
        <v>21</v>
      </c>
      <c r="I268">
        <v>64</v>
      </c>
      <c r="J268">
        <v>8</v>
      </c>
      <c r="K268">
        <v>12</v>
      </c>
      <c r="L268">
        <v>95</v>
      </c>
      <c r="M268">
        <v>78</v>
      </c>
      <c r="N268">
        <v>26</v>
      </c>
    </row>
    <row r="269" spans="1:14">
      <c r="A269">
        <v>10276</v>
      </c>
      <c r="B269" t="s">
        <v>23</v>
      </c>
      <c r="C269" t="s">
        <v>24</v>
      </c>
      <c r="D269" t="s">
        <v>55</v>
      </c>
      <c r="E269">
        <v>9</v>
      </c>
      <c r="F269" s="3">
        <v>698</v>
      </c>
      <c r="G269">
        <v>7</v>
      </c>
      <c r="H269" t="s">
        <v>21</v>
      </c>
      <c r="I269">
        <v>4</v>
      </c>
      <c r="J269">
        <v>12</v>
      </c>
      <c r="K269">
        <v>13</v>
      </c>
      <c r="L269">
        <v>97</v>
      </c>
      <c r="M269">
        <v>79</v>
      </c>
      <c r="N269">
        <v>45</v>
      </c>
    </row>
    <row r="270" spans="1:14">
      <c r="A270">
        <v>10277</v>
      </c>
      <c r="B270" t="s">
        <v>47</v>
      </c>
      <c r="C270" t="s">
        <v>42</v>
      </c>
      <c r="D270" t="s">
        <v>46</v>
      </c>
      <c r="E270">
        <v>11</v>
      </c>
      <c r="F270" s="3">
        <v>190</v>
      </c>
      <c r="G270">
        <v>7</v>
      </c>
      <c r="H270" t="s">
        <v>21</v>
      </c>
      <c r="I270">
        <v>85</v>
      </c>
      <c r="J270">
        <v>16</v>
      </c>
      <c r="K270">
        <v>2</v>
      </c>
      <c r="L270">
        <v>84</v>
      </c>
      <c r="M270">
        <v>41</v>
      </c>
      <c r="N270">
        <v>28</v>
      </c>
    </row>
    <row r="271" spans="1:14">
      <c r="A271">
        <v>10278</v>
      </c>
      <c r="B271" t="s">
        <v>52</v>
      </c>
      <c r="C271" t="s">
        <v>38</v>
      </c>
      <c r="D271" t="s">
        <v>40</v>
      </c>
      <c r="E271">
        <v>2</v>
      </c>
      <c r="F271" s="3">
        <v>607</v>
      </c>
      <c r="G271">
        <v>9</v>
      </c>
      <c r="H271" t="s">
        <v>21</v>
      </c>
      <c r="I271">
        <v>80</v>
      </c>
      <c r="J271">
        <v>81</v>
      </c>
      <c r="K271">
        <v>43</v>
      </c>
      <c r="L271">
        <v>39</v>
      </c>
      <c r="M271">
        <v>48</v>
      </c>
      <c r="N271">
        <v>3</v>
      </c>
    </row>
    <row r="272" spans="1:14">
      <c r="A272">
        <v>10279</v>
      </c>
      <c r="B272" t="s">
        <v>23</v>
      </c>
      <c r="C272" t="s">
        <v>32</v>
      </c>
      <c r="D272" t="s">
        <v>48</v>
      </c>
      <c r="E272">
        <v>10</v>
      </c>
      <c r="F272" s="3">
        <v>921</v>
      </c>
      <c r="G272">
        <v>9</v>
      </c>
      <c r="H272" t="s">
        <v>21</v>
      </c>
      <c r="I272">
        <v>43</v>
      </c>
      <c r="J272">
        <v>37</v>
      </c>
      <c r="K272">
        <v>6</v>
      </c>
      <c r="L272">
        <v>33</v>
      </c>
      <c r="M272">
        <v>76</v>
      </c>
      <c r="N272">
        <v>46</v>
      </c>
    </row>
    <row r="273" spans="1:14">
      <c r="A273">
        <v>10280</v>
      </c>
      <c r="B273" t="s">
        <v>23</v>
      </c>
      <c r="C273" t="s">
        <v>45</v>
      </c>
      <c r="D273" t="s">
        <v>25</v>
      </c>
      <c r="E273">
        <v>6</v>
      </c>
      <c r="F273" s="3">
        <v>409</v>
      </c>
      <c r="G273">
        <v>5</v>
      </c>
      <c r="H273" t="s">
        <v>17</v>
      </c>
      <c r="I273">
        <v>21</v>
      </c>
      <c r="J273">
        <v>32</v>
      </c>
      <c r="K273">
        <v>53</v>
      </c>
      <c r="L273">
        <v>19</v>
      </c>
      <c r="M273">
        <v>13</v>
      </c>
      <c r="N273">
        <v>64</v>
      </c>
    </row>
    <row r="274" spans="1:14">
      <c r="A274">
        <v>10281</v>
      </c>
      <c r="B274" t="s">
        <v>23</v>
      </c>
      <c r="C274" t="s">
        <v>50</v>
      </c>
      <c r="D274" t="s">
        <v>46</v>
      </c>
      <c r="E274">
        <v>6</v>
      </c>
      <c r="F274" s="3">
        <v>911</v>
      </c>
      <c r="G274">
        <v>9</v>
      </c>
      <c r="H274" t="s">
        <v>17</v>
      </c>
      <c r="I274">
        <v>14</v>
      </c>
      <c r="J274">
        <v>20</v>
      </c>
      <c r="K274">
        <v>38</v>
      </c>
      <c r="L274">
        <v>43</v>
      </c>
      <c r="M274">
        <v>8</v>
      </c>
      <c r="N274">
        <v>51</v>
      </c>
    </row>
    <row r="275" spans="1:14">
      <c r="A275">
        <v>10282</v>
      </c>
      <c r="B275" t="s">
        <v>33</v>
      </c>
      <c r="C275" t="s">
        <v>38</v>
      </c>
      <c r="D275" t="s">
        <v>46</v>
      </c>
      <c r="E275">
        <v>1</v>
      </c>
      <c r="F275" s="3">
        <v>651</v>
      </c>
      <c r="G275">
        <v>4</v>
      </c>
      <c r="H275" t="s">
        <v>21</v>
      </c>
      <c r="I275">
        <v>1</v>
      </c>
      <c r="J275">
        <v>83</v>
      </c>
      <c r="K275">
        <v>64</v>
      </c>
      <c r="L275">
        <v>13</v>
      </c>
      <c r="M275">
        <v>14</v>
      </c>
      <c r="N275">
        <v>35</v>
      </c>
    </row>
    <row r="276" spans="1:14">
      <c r="A276">
        <v>10283</v>
      </c>
      <c r="B276" t="s">
        <v>23</v>
      </c>
      <c r="C276" t="s">
        <v>50</v>
      </c>
      <c r="D276" t="s">
        <v>25</v>
      </c>
      <c r="E276">
        <v>2</v>
      </c>
      <c r="F276" s="3">
        <v>118</v>
      </c>
      <c r="G276">
        <v>8</v>
      </c>
      <c r="H276" t="s">
        <v>21</v>
      </c>
      <c r="I276">
        <v>91</v>
      </c>
      <c r="J276">
        <v>69</v>
      </c>
      <c r="K276">
        <v>46</v>
      </c>
      <c r="L276">
        <v>58</v>
      </c>
      <c r="M276">
        <v>21</v>
      </c>
      <c r="N276">
        <v>94</v>
      </c>
    </row>
    <row r="277" spans="1:14">
      <c r="A277">
        <v>10284</v>
      </c>
      <c r="B277" t="s">
        <v>52</v>
      </c>
      <c r="C277" t="s">
        <v>28</v>
      </c>
      <c r="D277" t="s">
        <v>48</v>
      </c>
      <c r="E277">
        <v>4</v>
      </c>
      <c r="F277" s="3">
        <v>45</v>
      </c>
      <c r="G277">
        <v>4</v>
      </c>
      <c r="H277" t="s">
        <v>17</v>
      </c>
      <c r="I277">
        <v>28</v>
      </c>
      <c r="J277">
        <v>11</v>
      </c>
      <c r="K277">
        <v>35</v>
      </c>
      <c r="L277">
        <v>72</v>
      </c>
      <c r="M277">
        <v>21</v>
      </c>
      <c r="N277">
        <v>36</v>
      </c>
    </row>
    <row r="278" spans="1:14">
      <c r="A278">
        <v>10285</v>
      </c>
      <c r="B278" t="s">
        <v>23</v>
      </c>
      <c r="C278" t="s">
        <v>45</v>
      </c>
      <c r="D278" t="s">
        <v>46</v>
      </c>
      <c r="E278">
        <v>11</v>
      </c>
      <c r="F278" s="3">
        <v>692</v>
      </c>
      <c r="G278">
        <v>9</v>
      </c>
      <c r="H278" t="s">
        <v>21</v>
      </c>
      <c r="I278">
        <v>65</v>
      </c>
      <c r="J278">
        <v>91</v>
      </c>
      <c r="K278">
        <v>3</v>
      </c>
      <c r="L278">
        <v>33</v>
      </c>
      <c r="M278">
        <v>15</v>
      </c>
      <c r="N278">
        <v>58</v>
      </c>
    </row>
    <row r="279" spans="1:14">
      <c r="A279">
        <v>10286</v>
      </c>
      <c r="B279" t="s">
        <v>33</v>
      </c>
      <c r="C279" t="s">
        <v>50</v>
      </c>
      <c r="D279" t="s">
        <v>43</v>
      </c>
      <c r="E279">
        <v>2</v>
      </c>
      <c r="F279" s="3">
        <v>159</v>
      </c>
      <c r="G279">
        <v>8</v>
      </c>
      <c r="H279" t="s">
        <v>21</v>
      </c>
      <c r="I279">
        <v>64</v>
      </c>
      <c r="J279">
        <v>38</v>
      </c>
      <c r="K279">
        <v>3</v>
      </c>
      <c r="L279">
        <v>74</v>
      </c>
      <c r="M279">
        <v>33</v>
      </c>
      <c r="N279">
        <v>81</v>
      </c>
    </row>
    <row r="280" spans="1:14">
      <c r="A280">
        <v>10287</v>
      </c>
      <c r="B280" t="s">
        <v>33</v>
      </c>
      <c r="C280" t="s">
        <v>19</v>
      </c>
      <c r="D280" t="s">
        <v>35</v>
      </c>
      <c r="E280">
        <v>6</v>
      </c>
      <c r="F280" s="3">
        <v>286</v>
      </c>
      <c r="G280">
        <v>7</v>
      </c>
      <c r="H280" t="s">
        <v>21</v>
      </c>
      <c r="I280">
        <v>35</v>
      </c>
      <c r="J280">
        <v>46</v>
      </c>
      <c r="K280">
        <v>1</v>
      </c>
      <c r="L280">
        <v>39</v>
      </c>
      <c r="M280">
        <v>81</v>
      </c>
      <c r="N280">
        <v>89</v>
      </c>
    </row>
    <row r="281" spans="1:14">
      <c r="A281">
        <v>10288</v>
      </c>
      <c r="B281" t="s">
        <v>23</v>
      </c>
      <c r="C281" t="s">
        <v>45</v>
      </c>
      <c r="D281" t="s">
        <v>40</v>
      </c>
      <c r="E281">
        <v>6</v>
      </c>
      <c r="F281" s="3">
        <v>693</v>
      </c>
      <c r="G281">
        <v>7</v>
      </c>
      <c r="H281" t="s">
        <v>21</v>
      </c>
      <c r="I281">
        <v>44</v>
      </c>
      <c r="J281">
        <v>81</v>
      </c>
      <c r="K281">
        <v>74</v>
      </c>
      <c r="L281">
        <v>52</v>
      </c>
      <c r="M281">
        <v>28</v>
      </c>
      <c r="N281">
        <v>21</v>
      </c>
    </row>
    <row r="282" spans="1:14">
      <c r="A282">
        <v>10289</v>
      </c>
      <c r="B282" t="s">
        <v>18</v>
      </c>
      <c r="C282" t="s">
        <v>24</v>
      </c>
      <c r="D282" t="s">
        <v>46</v>
      </c>
      <c r="E282">
        <v>9</v>
      </c>
      <c r="F282" s="3">
        <v>925</v>
      </c>
      <c r="G282">
        <v>8</v>
      </c>
      <c r="H282" t="s">
        <v>21</v>
      </c>
      <c r="I282">
        <v>8</v>
      </c>
      <c r="J282">
        <v>46</v>
      </c>
      <c r="K282">
        <v>32</v>
      </c>
      <c r="L282">
        <v>25</v>
      </c>
      <c r="M282">
        <v>40</v>
      </c>
      <c r="N282">
        <v>22</v>
      </c>
    </row>
    <row r="283" spans="1:14">
      <c r="A283">
        <v>10290</v>
      </c>
      <c r="B283" t="s">
        <v>52</v>
      </c>
      <c r="C283" t="s">
        <v>50</v>
      </c>
      <c r="D283" t="s">
        <v>43</v>
      </c>
      <c r="E283">
        <v>8</v>
      </c>
      <c r="F283" s="3">
        <v>103</v>
      </c>
      <c r="G283">
        <v>8</v>
      </c>
      <c r="H283" t="s">
        <v>21</v>
      </c>
      <c r="I283">
        <v>43</v>
      </c>
      <c r="J283">
        <v>13</v>
      </c>
      <c r="K283">
        <v>63</v>
      </c>
      <c r="L283">
        <v>38</v>
      </c>
      <c r="M283">
        <v>19</v>
      </c>
      <c r="N283">
        <v>70</v>
      </c>
    </row>
    <row r="284" spans="1:14">
      <c r="A284">
        <v>10291</v>
      </c>
      <c r="B284" t="s">
        <v>52</v>
      </c>
      <c r="C284" t="s">
        <v>28</v>
      </c>
      <c r="D284" t="s">
        <v>25</v>
      </c>
      <c r="E284">
        <v>8</v>
      </c>
      <c r="F284" s="3">
        <v>621</v>
      </c>
      <c r="G284">
        <v>10</v>
      </c>
      <c r="H284" t="s">
        <v>17</v>
      </c>
      <c r="I284">
        <v>81</v>
      </c>
      <c r="J284">
        <v>71</v>
      </c>
      <c r="K284">
        <v>63</v>
      </c>
      <c r="L284">
        <v>38</v>
      </c>
      <c r="M284">
        <v>47</v>
      </c>
      <c r="N284">
        <v>85</v>
      </c>
    </row>
    <row r="285" spans="1:14">
      <c r="A285">
        <v>10292</v>
      </c>
      <c r="B285" t="s">
        <v>23</v>
      </c>
      <c r="C285" t="s">
        <v>34</v>
      </c>
      <c r="D285" t="s">
        <v>40</v>
      </c>
      <c r="E285">
        <v>2</v>
      </c>
      <c r="F285" s="3">
        <v>159</v>
      </c>
      <c r="G285">
        <v>6</v>
      </c>
      <c r="H285" t="s">
        <v>21</v>
      </c>
      <c r="I285">
        <v>22</v>
      </c>
      <c r="J285">
        <v>31</v>
      </c>
      <c r="K285">
        <v>72</v>
      </c>
      <c r="L285">
        <v>78</v>
      </c>
      <c r="M285">
        <v>14</v>
      </c>
      <c r="N285">
        <v>36</v>
      </c>
    </row>
    <row r="286" spans="1:14">
      <c r="A286">
        <v>10293</v>
      </c>
      <c r="B286" t="s">
        <v>18</v>
      </c>
      <c r="C286" t="s">
        <v>34</v>
      </c>
      <c r="D286" t="s">
        <v>43</v>
      </c>
      <c r="E286">
        <v>7</v>
      </c>
      <c r="F286" s="3">
        <v>842</v>
      </c>
      <c r="G286">
        <v>6</v>
      </c>
      <c r="H286" t="s">
        <v>21</v>
      </c>
      <c r="I286">
        <v>45</v>
      </c>
      <c r="J286">
        <v>6</v>
      </c>
      <c r="K286">
        <v>10</v>
      </c>
      <c r="L286">
        <v>21</v>
      </c>
      <c r="M286">
        <v>77</v>
      </c>
      <c r="N286">
        <v>58</v>
      </c>
    </row>
    <row r="287" spans="1:14">
      <c r="A287">
        <v>10294</v>
      </c>
      <c r="B287" t="s">
        <v>18</v>
      </c>
      <c r="C287" t="s">
        <v>24</v>
      </c>
      <c r="D287" t="s">
        <v>25</v>
      </c>
      <c r="E287">
        <v>1</v>
      </c>
      <c r="F287" s="3">
        <v>432</v>
      </c>
      <c r="G287">
        <v>9</v>
      </c>
      <c r="H287" t="s">
        <v>21</v>
      </c>
      <c r="I287">
        <v>96</v>
      </c>
      <c r="J287">
        <v>7</v>
      </c>
      <c r="K287">
        <v>84</v>
      </c>
      <c r="L287">
        <v>21</v>
      </c>
      <c r="M287">
        <v>20</v>
      </c>
      <c r="N287">
        <v>72</v>
      </c>
    </row>
    <row r="288" spans="1:14">
      <c r="A288">
        <v>10295</v>
      </c>
      <c r="B288" t="s">
        <v>23</v>
      </c>
      <c r="C288" t="s">
        <v>37</v>
      </c>
      <c r="D288" t="s">
        <v>35</v>
      </c>
      <c r="E288">
        <v>3</v>
      </c>
      <c r="F288" s="3">
        <v>154</v>
      </c>
      <c r="G288">
        <v>7</v>
      </c>
      <c r="H288" t="s">
        <v>21</v>
      </c>
      <c r="I288">
        <v>51</v>
      </c>
      <c r="J288">
        <v>61</v>
      </c>
      <c r="K288">
        <v>63</v>
      </c>
      <c r="L288">
        <v>73</v>
      </c>
      <c r="M288">
        <v>71</v>
      </c>
      <c r="N288">
        <v>27</v>
      </c>
    </row>
    <row r="289" spans="1:14">
      <c r="A289">
        <v>10296</v>
      </c>
      <c r="B289" t="s">
        <v>52</v>
      </c>
      <c r="C289" t="s">
        <v>24</v>
      </c>
      <c r="D289" t="s">
        <v>35</v>
      </c>
      <c r="E289">
        <v>4</v>
      </c>
      <c r="F289" s="3">
        <v>650</v>
      </c>
      <c r="G289">
        <v>9</v>
      </c>
      <c r="H289" t="s">
        <v>17</v>
      </c>
      <c r="I289">
        <v>67</v>
      </c>
      <c r="J289">
        <v>17</v>
      </c>
      <c r="K289">
        <v>62</v>
      </c>
      <c r="L289">
        <v>43</v>
      </c>
      <c r="M289">
        <v>21</v>
      </c>
      <c r="N289">
        <v>53</v>
      </c>
    </row>
    <row r="290" spans="1:14">
      <c r="A290">
        <v>10297</v>
      </c>
      <c r="B290" t="s">
        <v>47</v>
      </c>
      <c r="C290" t="s">
        <v>42</v>
      </c>
      <c r="D290" t="s">
        <v>20</v>
      </c>
      <c r="E290">
        <v>5</v>
      </c>
      <c r="F290" s="3">
        <v>224</v>
      </c>
      <c r="G290">
        <v>9</v>
      </c>
      <c r="H290" t="s">
        <v>21</v>
      </c>
      <c r="I290">
        <v>58</v>
      </c>
      <c r="J290">
        <v>80</v>
      </c>
      <c r="K290">
        <v>66</v>
      </c>
      <c r="L290">
        <v>13</v>
      </c>
      <c r="M290">
        <v>30</v>
      </c>
      <c r="N290">
        <v>35</v>
      </c>
    </row>
    <row r="291" spans="1:14">
      <c r="A291">
        <v>10298</v>
      </c>
      <c r="B291" t="s">
        <v>23</v>
      </c>
      <c r="C291" t="s">
        <v>38</v>
      </c>
      <c r="D291" t="s">
        <v>55</v>
      </c>
      <c r="E291">
        <v>10</v>
      </c>
      <c r="F291" s="3">
        <v>730</v>
      </c>
      <c r="G291">
        <v>10</v>
      </c>
      <c r="H291" t="s">
        <v>21</v>
      </c>
      <c r="I291">
        <v>77</v>
      </c>
      <c r="J291">
        <v>66</v>
      </c>
      <c r="K291">
        <v>76</v>
      </c>
      <c r="L291">
        <v>2</v>
      </c>
      <c r="M291">
        <v>45</v>
      </c>
      <c r="N291">
        <v>58</v>
      </c>
    </row>
    <row r="292" spans="1:14">
      <c r="A292">
        <v>10299</v>
      </c>
      <c r="B292" t="s">
        <v>47</v>
      </c>
      <c r="C292" t="s">
        <v>38</v>
      </c>
      <c r="D292" t="s">
        <v>51</v>
      </c>
      <c r="E292">
        <v>2</v>
      </c>
      <c r="F292" s="3">
        <v>795</v>
      </c>
      <c r="G292">
        <v>6</v>
      </c>
      <c r="H292" t="s">
        <v>21</v>
      </c>
      <c r="I292">
        <v>76</v>
      </c>
      <c r="J292">
        <v>58</v>
      </c>
      <c r="K292">
        <v>26</v>
      </c>
      <c r="L292">
        <v>27</v>
      </c>
      <c r="M292">
        <v>99</v>
      </c>
      <c r="N292">
        <v>18</v>
      </c>
    </row>
    <row r="293" spans="1:14">
      <c r="A293">
        <v>10300</v>
      </c>
      <c r="B293" t="s">
        <v>47</v>
      </c>
      <c r="C293" t="s">
        <v>38</v>
      </c>
      <c r="D293" t="s">
        <v>29</v>
      </c>
      <c r="E293">
        <v>9</v>
      </c>
      <c r="F293" s="3">
        <v>598</v>
      </c>
      <c r="G293">
        <v>10</v>
      </c>
      <c r="H293" t="s">
        <v>17</v>
      </c>
      <c r="I293">
        <v>2</v>
      </c>
      <c r="J293">
        <v>20</v>
      </c>
      <c r="K293">
        <v>91</v>
      </c>
      <c r="L293">
        <v>8</v>
      </c>
      <c r="M293">
        <v>97</v>
      </c>
      <c r="N293">
        <v>73</v>
      </c>
    </row>
    <row r="294" spans="1:14">
      <c r="A294">
        <v>10301</v>
      </c>
      <c r="B294" t="s">
        <v>33</v>
      </c>
      <c r="C294" t="s">
        <v>28</v>
      </c>
      <c r="D294" t="s">
        <v>43</v>
      </c>
      <c r="E294">
        <v>1</v>
      </c>
      <c r="F294" s="3">
        <v>940</v>
      </c>
      <c r="G294">
        <v>7</v>
      </c>
      <c r="H294" t="s">
        <v>21</v>
      </c>
      <c r="I294">
        <v>4</v>
      </c>
      <c r="J294">
        <v>40</v>
      </c>
      <c r="K294">
        <v>5</v>
      </c>
      <c r="L294">
        <v>84</v>
      </c>
      <c r="M294">
        <v>34</v>
      </c>
      <c r="N294">
        <v>15</v>
      </c>
    </row>
    <row r="295" spans="1:14">
      <c r="A295">
        <v>10302</v>
      </c>
      <c r="B295" t="s">
        <v>47</v>
      </c>
      <c r="C295" t="s">
        <v>42</v>
      </c>
      <c r="D295" t="s">
        <v>55</v>
      </c>
      <c r="E295">
        <v>2</v>
      </c>
      <c r="F295" s="3">
        <v>592</v>
      </c>
      <c r="G295">
        <v>8</v>
      </c>
      <c r="H295" t="s">
        <v>17</v>
      </c>
      <c r="I295">
        <v>61</v>
      </c>
      <c r="J295">
        <v>36</v>
      </c>
      <c r="K295">
        <v>13</v>
      </c>
      <c r="L295">
        <v>46</v>
      </c>
      <c r="M295">
        <v>27</v>
      </c>
      <c r="N295">
        <v>10</v>
      </c>
    </row>
    <row r="296" spans="1:14">
      <c r="A296">
        <v>10303</v>
      </c>
      <c r="B296" t="s">
        <v>47</v>
      </c>
      <c r="C296" t="s">
        <v>34</v>
      </c>
      <c r="D296" t="s">
        <v>20</v>
      </c>
      <c r="E296">
        <v>7</v>
      </c>
      <c r="F296" s="3">
        <v>883</v>
      </c>
      <c r="G296">
        <v>4</v>
      </c>
      <c r="H296" t="s">
        <v>17</v>
      </c>
      <c r="I296">
        <v>79</v>
      </c>
      <c r="J296">
        <v>92</v>
      </c>
      <c r="K296">
        <v>43</v>
      </c>
      <c r="L296">
        <v>4</v>
      </c>
      <c r="M296">
        <v>61</v>
      </c>
      <c r="N296">
        <v>8</v>
      </c>
    </row>
    <row r="297" spans="1:14">
      <c r="A297">
        <v>10304</v>
      </c>
      <c r="B297" t="s">
        <v>33</v>
      </c>
      <c r="C297" t="s">
        <v>32</v>
      </c>
      <c r="D297" t="s">
        <v>29</v>
      </c>
      <c r="E297">
        <v>7</v>
      </c>
      <c r="F297" s="3">
        <v>861</v>
      </c>
      <c r="G297">
        <v>10</v>
      </c>
      <c r="H297" t="s">
        <v>17</v>
      </c>
      <c r="I297">
        <v>18</v>
      </c>
      <c r="J297">
        <v>50</v>
      </c>
      <c r="K297">
        <v>35</v>
      </c>
      <c r="L297">
        <v>33</v>
      </c>
      <c r="M297">
        <v>77</v>
      </c>
      <c r="N297">
        <v>74</v>
      </c>
    </row>
    <row r="298" spans="1:14">
      <c r="A298">
        <v>10305</v>
      </c>
      <c r="B298" t="s">
        <v>33</v>
      </c>
      <c r="C298" t="s">
        <v>37</v>
      </c>
      <c r="D298" t="s">
        <v>43</v>
      </c>
      <c r="E298">
        <v>5</v>
      </c>
      <c r="F298" s="3">
        <v>497</v>
      </c>
      <c r="G298">
        <v>4</v>
      </c>
      <c r="H298" t="s">
        <v>21</v>
      </c>
      <c r="I298">
        <v>56</v>
      </c>
      <c r="J298">
        <v>90</v>
      </c>
      <c r="K298">
        <v>20</v>
      </c>
      <c r="L298">
        <v>30</v>
      </c>
      <c r="M298">
        <v>72</v>
      </c>
      <c r="N298">
        <v>90</v>
      </c>
    </row>
    <row r="299" spans="1:14">
      <c r="A299">
        <v>10306</v>
      </c>
      <c r="B299" t="s">
        <v>18</v>
      </c>
      <c r="C299" t="s">
        <v>45</v>
      </c>
      <c r="D299" t="s">
        <v>46</v>
      </c>
      <c r="E299">
        <v>9</v>
      </c>
      <c r="F299" s="3">
        <v>541</v>
      </c>
      <c r="G299">
        <v>4</v>
      </c>
      <c r="H299" t="s">
        <v>17</v>
      </c>
      <c r="I299">
        <v>83</v>
      </c>
      <c r="J299">
        <v>52</v>
      </c>
      <c r="K299">
        <v>2</v>
      </c>
      <c r="L299">
        <v>9</v>
      </c>
      <c r="M299">
        <v>6</v>
      </c>
      <c r="N299">
        <v>16</v>
      </c>
    </row>
    <row r="300" spans="1:14">
      <c r="A300">
        <v>10307</v>
      </c>
      <c r="B300" t="s">
        <v>18</v>
      </c>
      <c r="C300" t="s">
        <v>19</v>
      </c>
      <c r="D300" t="s">
        <v>43</v>
      </c>
      <c r="E300">
        <v>3</v>
      </c>
      <c r="F300" s="3">
        <v>397</v>
      </c>
      <c r="G300">
        <v>8</v>
      </c>
      <c r="H300" t="s">
        <v>17</v>
      </c>
      <c r="I300">
        <v>50</v>
      </c>
      <c r="J300">
        <v>93</v>
      </c>
      <c r="K300">
        <v>18</v>
      </c>
      <c r="L300">
        <v>60</v>
      </c>
      <c r="M300">
        <v>1</v>
      </c>
      <c r="N300">
        <v>44</v>
      </c>
    </row>
    <row r="301" spans="1:14">
      <c r="A301">
        <v>10308</v>
      </c>
      <c r="B301" t="s">
        <v>52</v>
      </c>
      <c r="C301" t="s">
        <v>19</v>
      </c>
      <c r="D301" t="s">
        <v>20</v>
      </c>
      <c r="E301">
        <v>3</v>
      </c>
      <c r="F301" s="3">
        <v>380</v>
      </c>
      <c r="G301">
        <v>11</v>
      </c>
      <c r="H301" t="s">
        <v>21</v>
      </c>
      <c r="I301">
        <v>55</v>
      </c>
      <c r="J301">
        <v>47</v>
      </c>
      <c r="K301">
        <v>2</v>
      </c>
      <c r="L301">
        <v>18</v>
      </c>
      <c r="M301">
        <v>84</v>
      </c>
      <c r="N301">
        <v>15</v>
      </c>
    </row>
    <row r="302" spans="1:14">
      <c r="A302">
        <v>10309</v>
      </c>
      <c r="B302" t="s">
        <v>47</v>
      </c>
      <c r="C302" t="s">
        <v>42</v>
      </c>
      <c r="D302" t="s">
        <v>40</v>
      </c>
      <c r="E302">
        <v>9</v>
      </c>
      <c r="F302" s="3">
        <v>368</v>
      </c>
      <c r="G302">
        <v>10</v>
      </c>
      <c r="H302" t="s">
        <v>17</v>
      </c>
      <c r="I302">
        <v>87</v>
      </c>
      <c r="J302">
        <v>68</v>
      </c>
      <c r="K302">
        <v>40</v>
      </c>
      <c r="L302">
        <v>44</v>
      </c>
      <c r="M302">
        <v>7</v>
      </c>
      <c r="N302">
        <v>8</v>
      </c>
    </row>
    <row r="303" spans="1:14">
      <c r="A303">
        <v>10310</v>
      </c>
      <c r="B303" t="s">
        <v>52</v>
      </c>
      <c r="C303" t="s">
        <v>45</v>
      </c>
      <c r="D303" t="s">
        <v>46</v>
      </c>
      <c r="E303">
        <v>2</v>
      </c>
      <c r="F303" s="3">
        <v>767</v>
      </c>
      <c r="G303">
        <v>5</v>
      </c>
      <c r="H303" t="s">
        <v>21</v>
      </c>
      <c r="I303">
        <v>10</v>
      </c>
      <c r="J303">
        <v>17</v>
      </c>
      <c r="K303">
        <v>70</v>
      </c>
      <c r="L303">
        <v>46</v>
      </c>
      <c r="M303">
        <v>84</v>
      </c>
      <c r="N303">
        <v>60</v>
      </c>
    </row>
    <row r="304" spans="1:14">
      <c r="A304">
        <v>10311</v>
      </c>
      <c r="B304" t="s">
        <v>18</v>
      </c>
      <c r="C304" t="s">
        <v>42</v>
      </c>
      <c r="D304" t="s">
        <v>35</v>
      </c>
      <c r="E304">
        <v>1</v>
      </c>
      <c r="F304" s="3">
        <v>422</v>
      </c>
      <c r="G304">
        <v>4</v>
      </c>
      <c r="H304" t="s">
        <v>21</v>
      </c>
      <c r="I304">
        <v>3</v>
      </c>
      <c r="J304">
        <v>79</v>
      </c>
      <c r="K304">
        <v>21</v>
      </c>
      <c r="L304">
        <v>47</v>
      </c>
      <c r="M304">
        <v>98</v>
      </c>
      <c r="N304">
        <v>90</v>
      </c>
    </row>
    <row r="305" spans="1:14">
      <c r="A305">
        <v>10312</v>
      </c>
      <c r="B305" t="s">
        <v>33</v>
      </c>
      <c r="C305" t="s">
        <v>37</v>
      </c>
      <c r="D305" t="s">
        <v>29</v>
      </c>
      <c r="E305">
        <v>8</v>
      </c>
      <c r="F305" s="3">
        <v>955</v>
      </c>
      <c r="G305">
        <v>4</v>
      </c>
      <c r="H305" t="s">
        <v>17</v>
      </c>
      <c r="I305">
        <v>53</v>
      </c>
      <c r="J305">
        <v>91</v>
      </c>
      <c r="K305">
        <v>25</v>
      </c>
      <c r="L305">
        <v>96</v>
      </c>
      <c r="M305">
        <v>17</v>
      </c>
      <c r="N305">
        <v>69</v>
      </c>
    </row>
    <row r="306" spans="1:14">
      <c r="A306">
        <v>10313</v>
      </c>
      <c r="B306" t="s">
        <v>47</v>
      </c>
      <c r="C306" t="s">
        <v>38</v>
      </c>
      <c r="D306" t="s">
        <v>43</v>
      </c>
      <c r="E306">
        <v>2</v>
      </c>
      <c r="F306" s="3">
        <v>885</v>
      </c>
      <c r="G306">
        <v>5</v>
      </c>
      <c r="H306" t="s">
        <v>21</v>
      </c>
      <c r="I306">
        <v>64</v>
      </c>
      <c r="J306">
        <v>58</v>
      </c>
      <c r="K306">
        <v>65</v>
      </c>
      <c r="L306">
        <v>93</v>
      </c>
      <c r="M306">
        <v>56</v>
      </c>
      <c r="N306">
        <v>75</v>
      </c>
    </row>
    <row r="307" spans="1:14">
      <c r="A307">
        <v>10314</v>
      </c>
      <c r="B307" t="s">
        <v>33</v>
      </c>
      <c r="C307" t="s">
        <v>28</v>
      </c>
      <c r="D307" t="s">
        <v>51</v>
      </c>
      <c r="E307">
        <v>3</v>
      </c>
      <c r="F307" s="3">
        <v>496</v>
      </c>
      <c r="G307">
        <v>6</v>
      </c>
      <c r="H307" t="s">
        <v>17</v>
      </c>
      <c r="I307">
        <v>98</v>
      </c>
      <c r="J307">
        <v>50</v>
      </c>
      <c r="K307">
        <v>54</v>
      </c>
      <c r="L307">
        <v>556</v>
      </c>
      <c r="M307">
        <v>90</v>
      </c>
      <c r="N307">
        <v>7</v>
      </c>
    </row>
    <row r="308" spans="1:14">
      <c r="A308">
        <v>10315</v>
      </c>
      <c r="B308" t="s">
        <v>23</v>
      </c>
      <c r="C308" t="s">
        <v>24</v>
      </c>
      <c r="D308" t="s">
        <v>43</v>
      </c>
      <c r="E308">
        <v>3</v>
      </c>
      <c r="F308" s="3">
        <v>318</v>
      </c>
      <c r="G308">
        <v>10</v>
      </c>
      <c r="H308" t="s">
        <v>21</v>
      </c>
      <c r="I308">
        <v>90</v>
      </c>
      <c r="J308">
        <v>33</v>
      </c>
      <c r="K308">
        <v>39</v>
      </c>
      <c r="L308">
        <v>76</v>
      </c>
      <c r="M308">
        <v>80</v>
      </c>
      <c r="N308">
        <v>29</v>
      </c>
    </row>
    <row r="309" spans="1:14">
      <c r="A309">
        <v>10316</v>
      </c>
      <c r="B309" t="s">
        <v>52</v>
      </c>
      <c r="C309" t="s">
        <v>38</v>
      </c>
      <c r="D309" t="s">
        <v>29</v>
      </c>
      <c r="E309">
        <v>10</v>
      </c>
      <c r="F309" s="3">
        <v>494</v>
      </c>
      <c r="G309">
        <v>8</v>
      </c>
      <c r="H309" t="s">
        <v>21</v>
      </c>
      <c r="I309">
        <v>2</v>
      </c>
      <c r="J309">
        <v>3</v>
      </c>
      <c r="K309">
        <v>93</v>
      </c>
      <c r="L309">
        <v>61</v>
      </c>
      <c r="M309">
        <v>52</v>
      </c>
      <c r="N309">
        <v>10</v>
      </c>
    </row>
    <row r="310" spans="1:14">
      <c r="A310">
        <v>10317</v>
      </c>
      <c r="B310" t="s">
        <v>47</v>
      </c>
      <c r="C310" t="s">
        <v>37</v>
      </c>
      <c r="D310" t="s">
        <v>25</v>
      </c>
      <c r="E310">
        <v>3</v>
      </c>
      <c r="F310" s="3">
        <v>992</v>
      </c>
      <c r="G310">
        <v>5</v>
      </c>
      <c r="H310" t="s">
        <v>17</v>
      </c>
      <c r="I310">
        <v>87</v>
      </c>
      <c r="J310">
        <v>87</v>
      </c>
      <c r="K310">
        <v>49</v>
      </c>
      <c r="L310">
        <v>19</v>
      </c>
      <c r="M310">
        <v>94</v>
      </c>
      <c r="N310">
        <v>65</v>
      </c>
    </row>
    <row r="311" spans="1:14">
      <c r="A311">
        <v>10318</v>
      </c>
      <c r="B311" t="s">
        <v>23</v>
      </c>
      <c r="C311" t="s">
        <v>45</v>
      </c>
      <c r="D311" t="s">
        <v>35</v>
      </c>
      <c r="E311">
        <v>10</v>
      </c>
      <c r="F311" s="3">
        <v>503</v>
      </c>
      <c r="G311">
        <v>6</v>
      </c>
      <c r="H311" t="s">
        <v>17</v>
      </c>
      <c r="I311">
        <v>16</v>
      </c>
      <c r="J311">
        <v>57</v>
      </c>
      <c r="K311">
        <v>71</v>
      </c>
      <c r="L311">
        <v>59</v>
      </c>
      <c r="M311">
        <v>57</v>
      </c>
      <c r="N311">
        <v>91</v>
      </c>
    </row>
    <row r="312" spans="1:14">
      <c r="A312">
        <v>10319</v>
      </c>
      <c r="B312" t="s">
        <v>47</v>
      </c>
      <c r="C312" t="s">
        <v>38</v>
      </c>
      <c r="D312" t="s">
        <v>55</v>
      </c>
      <c r="E312">
        <v>8</v>
      </c>
      <c r="F312" s="3">
        <v>851</v>
      </c>
      <c r="G312">
        <v>9</v>
      </c>
      <c r="H312" t="s">
        <v>17</v>
      </c>
      <c r="I312">
        <v>18</v>
      </c>
      <c r="J312">
        <v>6</v>
      </c>
      <c r="K312">
        <v>47</v>
      </c>
      <c r="L312">
        <v>4</v>
      </c>
      <c r="M312">
        <v>85</v>
      </c>
      <c r="N312">
        <v>17</v>
      </c>
    </row>
    <row r="313" spans="1:14">
      <c r="A313">
        <v>10320</v>
      </c>
      <c r="B313" t="s">
        <v>33</v>
      </c>
      <c r="C313" t="s">
        <v>24</v>
      </c>
      <c r="D313" t="s">
        <v>55</v>
      </c>
      <c r="E313">
        <v>2</v>
      </c>
      <c r="F313" s="3">
        <v>533</v>
      </c>
      <c r="G313">
        <v>5</v>
      </c>
      <c r="H313" t="s">
        <v>21</v>
      </c>
      <c r="I313">
        <v>16</v>
      </c>
      <c r="J313">
        <v>97</v>
      </c>
      <c r="K313">
        <v>63</v>
      </c>
      <c r="L313">
        <v>40</v>
      </c>
      <c r="M313">
        <v>48</v>
      </c>
      <c r="N313">
        <v>75</v>
      </c>
    </row>
    <row r="314" spans="1:14">
      <c r="A314">
        <v>10321</v>
      </c>
      <c r="B314" t="s">
        <v>23</v>
      </c>
      <c r="C314" t="s">
        <v>45</v>
      </c>
      <c r="D314" t="s">
        <v>20</v>
      </c>
      <c r="E314">
        <v>2</v>
      </c>
      <c r="F314" s="3">
        <v>735</v>
      </c>
      <c r="G314">
        <v>5</v>
      </c>
      <c r="H314" t="s">
        <v>21</v>
      </c>
      <c r="I314">
        <v>78</v>
      </c>
      <c r="J314">
        <v>15</v>
      </c>
      <c r="K314">
        <v>88</v>
      </c>
      <c r="L314">
        <v>73</v>
      </c>
      <c r="M314">
        <v>4</v>
      </c>
      <c r="N314">
        <v>52</v>
      </c>
    </row>
    <row r="315" spans="1:14">
      <c r="A315">
        <v>10323</v>
      </c>
      <c r="B315" t="s">
        <v>31</v>
      </c>
      <c r="C315" t="s">
        <v>45</v>
      </c>
      <c r="D315" t="s">
        <v>20</v>
      </c>
      <c r="E315">
        <v>4</v>
      </c>
      <c r="F315" s="3">
        <v>431</v>
      </c>
      <c r="G315">
        <v>10</v>
      </c>
      <c r="H315" t="s">
        <v>21</v>
      </c>
      <c r="I315">
        <v>96</v>
      </c>
      <c r="J315">
        <v>13</v>
      </c>
      <c r="K315">
        <v>18</v>
      </c>
      <c r="L315">
        <v>22</v>
      </c>
      <c r="M315">
        <v>22</v>
      </c>
      <c r="N315">
        <v>43</v>
      </c>
    </row>
    <row r="316" spans="1:14">
      <c r="A316">
        <v>10324</v>
      </c>
      <c r="B316" t="s">
        <v>23</v>
      </c>
      <c r="C316" t="s">
        <v>42</v>
      </c>
      <c r="D316" t="s">
        <v>20</v>
      </c>
      <c r="E316">
        <v>5</v>
      </c>
      <c r="F316" s="3">
        <v>200</v>
      </c>
      <c r="G316">
        <v>9</v>
      </c>
      <c r="H316" t="s">
        <v>21</v>
      </c>
      <c r="I316">
        <v>76</v>
      </c>
      <c r="J316">
        <v>89</v>
      </c>
      <c r="K316">
        <v>31</v>
      </c>
      <c r="L316">
        <v>20</v>
      </c>
      <c r="M316">
        <v>68</v>
      </c>
      <c r="N316">
        <v>41</v>
      </c>
    </row>
    <row r="317" spans="1:14">
      <c r="A317">
        <v>10325</v>
      </c>
      <c r="B317" t="s">
        <v>31</v>
      </c>
      <c r="C317" t="s">
        <v>50</v>
      </c>
      <c r="D317" t="s">
        <v>40</v>
      </c>
      <c r="E317">
        <v>3</v>
      </c>
      <c r="F317" s="3">
        <v>311</v>
      </c>
      <c r="G317">
        <v>5</v>
      </c>
      <c r="H317" t="s">
        <v>17</v>
      </c>
      <c r="I317">
        <v>40</v>
      </c>
      <c r="J317">
        <v>62</v>
      </c>
      <c r="K317">
        <v>38</v>
      </c>
      <c r="L317">
        <v>92</v>
      </c>
      <c r="M317">
        <v>54</v>
      </c>
      <c r="N317">
        <v>90</v>
      </c>
    </row>
    <row r="318" spans="1:14">
      <c r="A318">
        <v>10326</v>
      </c>
      <c r="B318" t="s">
        <v>52</v>
      </c>
      <c r="C318" t="s">
        <v>37</v>
      </c>
      <c r="D318" t="s">
        <v>48</v>
      </c>
      <c r="E318">
        <v>6</v>
      </c>
      <c r="F318" s="3">
        <v>588</v>
      </c>
      <c r="G318">
        <v>4</v>
      </c>
      <c r="H318" t="s">
        <v>21</v>
      </c>
      <c r="I318">
        <v>88</v>
      </c>
      <c r="J318">
        <v>57</v>
      </c>
      <c r="K318">
        <v>6</v>
      </c>
      <c r="L318">
        <v>33</v>
      </c>
      <c r="M318">
        <v>2</v>
      </c>
      <c r="N318">
        <v>73</v>
      </c>
    </row>
    <row r="319" spans="1:14">
      <c r="A319">
        <v>10327</v>
      </c>
      <c r="B319" t="s">
        <v>33</v>
      </c>
      <c r="C319" t="s">
        <v>37</v>
      </c>
      <c r="D319" t="s">
        <v>25</v>
      </c>
      <c r="E319">
        <v>3</v>
      </c>
      <c r="F319" s="3">
        <v>91</v>
      </c>
      <c r="G319">
        <v>11</v>
      </c>
      <c r="H319" t="s">
        <v>21</v>
      </c>
      <c r="I319">
        <v>45</v>
      </c>
      <c r="J319">
        <v>28</v>
      </c>
      <c r="K319">
        <v>96</v>
      </c>
      <c r="L319">
        <v>75</v>
      </c>
      <c r="M319">
        <v>27</v>
      </c>
      <c r="N319">
        <v>85</v>
      </c>
    </row>
    <row r="320" spans="1:14">
      <c r="A320">
        <v>10328</v>
      </c>
      <c r="B320" t="s">
        <v>47</v>
      </c>
      <c r="C320" t="s">
        <v>19</v>
      </c>
      <c r="D320" t="s">
        <v>20</v>
      </c>
      <c r="E320">
        <v>6</v>
      </c>
      <c r="F320" s="3">
        <v>27</v>
      </c>
      <c r="G320">
        <v>4</v>
      </c>
      <c r="H320" t="s">
        <v>21</v>
      </c>
      <c r="I320">
        <v>68</v>
      </c>
      <c r="J320">
        <v>86</v>
      </c>
      <c r="K320">
        <v>21</v>
      </c>
      <c r="L320">
        <v>96</v>
      </c>
      <c r="M320">
        <v>60</v>
      </c>
      <c r="N320">
        <v>5</v>
      </c>
    </row>
    <row r="321" spans="1:14">
      <c r="A321">
        <v>10329</v>
      </c>
      <c r="B321" t="s">
        <v>31</v>
      </c>
      <c r="C321" t="s">
        <v>24</v>
      </c>
      <c r="D321" t="s">
        <v>48</v>
      </c>
      <c r="E321">
        <v>9</v>
      </c>
      <c r="F321" s="3">
        <v>120</v>
      </c>
      <c r="G321">
        <v>8</v>
      </c>
      <c r="H321" t="s">
        <v>17</v>
      </c>
      <c r="I321">
        <v>10</v>
      </c>
      <c r="J321">
        <v>47</v>
      </c>
      <c r="K321">
        <v>85</v>
      </c>
      <c r="L321">
        <v>5</v>
      </c>
      <c r="M321">
        <v>96</v>
      </c>
      <c r="N321">
        <v>9</v>
      </c>
    </row>
    <row r="322" spans="1:14">
      <c r="A322">
        <v>10330</v>
      </c>
      <c r="B322" t="s">
        <v>18</v>
      </c>
      <c r="C322" t="s">
        <v>38</v>
      </c>
      <c r="D322" t="s">
        <v>51</v>
      </c>
      <c r="E322">
        <v>7</v>
      </c>
      <c r="F322" s="3">
        <v>564</v>
      </c>
      <c r="G322">
        <v>4</v>
      </c>
      <c r="H322" t="s">
        <v>21</v>
      </c>
      <c r="I322">
        <v>15</v>
      </c>
      <c r="J322">
        <v>73</v>
      </c>
      <c r="K322">
        <v>49</v>
      </c>
      <c r="L322">
        <v>38</v>
      </c>
      <c r="M322">
        <v>39</v>
      </c>
      <c r="N322">
        <v>59</v>
      </c>
    </row>
    <row r="323" spans="1:14">
      <c r="A323">
        <v>10331</v>
      </c>
      <c r="B323" t="s">
        <v>33</v>
      </c>
      <c r="C323" t="s">
        <v>32</v>
      </c>
      <c r="D323" t="s">
        <v>29</v>
      </c>
      <c r="E323">
        <v>5</v>
      </c>
      <c r="F323" s="3">
        <v>15</v>
      </c>
      <c r="G323">
        <v>6</v>
      </c>
      <c r="H323" t="s">
        <v>17</v>
      </c>
      <c r="I323">
        <v>65</v>
      </c>
      <c r="J323">
        <v>99</v>
      </c>
      <c r="K323">
        <v>77</v>
      </c>
      <c r="L323">
        <v>71</v>
      </c>
      <c r="M323">
        <v>68</v>
      </c>
      <c r="N323">
        <v>7</v>
      </c>
    </row>
    <row r="324" spans="1:14">
      <c r="A324">
        <v>10332</v>
      </c>
      <c r="B324" t="s">
        <v>33</v>
      </c>
      <c r="C324" t="s">
        <v>37</v>
      </c>
      <c r="D324" t="s">
        <v>55</v>
      </c>
      <c r="E324">
        <v>6</v>
      </c>
      <c r="F324" s="3">
        <v>990</v>
      </c>
      <c r="G324">
        <v>6</v>
      </c>
      <c r="H324" t="s">
        <v>17</v>
      </c>
      <c r="I324">
        <v>93</v>
      </c>
      <c r="J324">
        <v>42</v>
      </c>
      <c r="K324">
        <v>89</v>
      </c>
      <c r="L324">
        <v>48</v>
      </c>
      <c r="M324">
        <v>44</v>
      </c>
      <c r="N324">
        <v>86</v>
      </c>
    </row>
    <row r="325" spans="1:14">
      <c r="A325">
        <v>10333</v>
      </c>
      <c r="B325" t="s">
        <v>23</v>
      </c>
      <c r="C325" t="s">
        <v>38</v>
      </c>
      <c r="D325" t="s">
        <v>20</v>
      </c>
      <c r="E325">
        <v>7</v>
      </c>
      <c r="F325" s="3">
        <v>27</v>
      </c>
      <c r="G325">
        <v>10</v>
      </c>
      <c r="H325" t="s">
        <v>21</v>
      </c>
      <c r="I325">
        <v>46</v>
      </c>
      <c r="J325">
        <v>37</v>
      </c>
      <c r="K325">
        <v>16</v>
      </c>
      <c r="L325">
        <v>9</v>
      </c>
      <c r="M325">
        <v>78</v>
      </c>
      <c r="N325">
        <v>79</v>
      </c>
    </row>
    <row r="326" spans="1:14">
      <c r="A326">
        <v>10334</v>
      </c>
      <c r="B326" t="s">
        <v>33</v>
      </c>
      <c r="C326" t="s">
        <v>45</v>
      </c>
      <c r="D326" t="s">
        <v>29</v>
      </c>
      <c r="E326">
        <v>4</v>
      </c>
      <c r="F326" s="3">
        <v>533</v>
      </c>
      <c r="G326">
        <v>9</v>
      </c>
      <c r="H326" t="s">
        <v>17</v>
      </c>
      <c r="I326">
        <v>30</v>
      </c>
      <c r="J326">
        <v>34</v>
      </c>
      <c r="K326">
        <v>43</v>
      </c>
      <c r="L326">
        <v>31</v>
      </c>
      <c r="M326">
        <v>23</v>
      </c>
      <c r="N326">
        <v>32</v>
      </c>
    </row>
    <row r="327" spans="1:14">
      <c r="A327">
        <v>10335</v>
      </c>
      <c r="B327" t="s">
        <v>52</v>
      </c>
      <c r="C327" t="s">
        <v>45</v>
      </c>
      <c r="D327" t="s">
        <v>20</v>
      </c>
      <c r="E327">
        <v>4</v>
      </c>
      <c r="F327" s="3">
        <v>620</v>
      </c>
      <c r="G327">
        <v>5</v>
      </c>
      <c r="H327" t="s">
        <v>17</v>
      </c>
      <c r="I327">
        <v>58</v>
      </c>
      <c r="J327">
        <v>9</v>
      </c>
      <c r="K327">
        <v>65</v>
      </c>
      <c r="L327">
        <v>91</v>
      </c>
      <c r="M327">
        <v>27</v>
      </c>
      <c r="N327">
        <v>6</v>
      </c>
    </row>
    <row r="328" spans="1:14">
      <c r="A328">
        <v>10336</v>
      </c>
      <c r="B328" t="s">
        <v>31</v>
      </c>
      <c r="C328" t="s">
        <v>45</v>
      </c>
      <c r="D328" t="s">
        <v>25</v>
      </c>
      <c r="E328">
        <v>6</v>
      </c>
      <c r="F328" s="3">
        <v>599</v>
      </c>
      <c r="G328">
        <v>4</v>
      </c>
      <c r="H328" t="s">
        <v>21</v>
      </c>
      <c r="I328">
        <v>3</v>
      </c>
      <c r="J328">
        <v>47</v>
      </c>
      <c r="K328">
        <v>35</v>
      </c>
      <c r="L328">
        <v>57</v>
      </c>
      <c r="M328">
        <v>88</v>
      </c>
      <c r="N328">
        <v>86</v>
      </c>
    </row>
    <row r="329" spans="1:14">
      <c r="A329">
        <v>10337</v>
      </c>
      <c r="B329" t="s">
        <v>47</v>
      </c>
      <c r="C329" t="s">
        <v>28</v>
      </c>
      <c r="D329" t="s">
        <v>29</v>
      </c>
      <c r="E329">
        <v>1</v>
      </c>
      <c r="F329" s="3">
        <v>243</v>
      </c>
      <c r="G329">
        <v>6</v>
      </c>
      <c r="H329" t="s">
        <v>21</v>
      </c>
      <c r="I329">
        <v>1</v>
      </c>
      <c r="J329">
        <v>39</v>
      </c>
      <c r="K329">
        <v>77</v>
      </c>
      <c r="L329">
        <v>38</v>
      </c>
      <c r="M329">
        <v>3</v>
      </c>
      <c r="N329">
        <v>83</v>
      </c>
    </row>
    <row r="330" spans="1:14">
      <c r="A330">
        <v>10338</v>
      </c>
      <c r="B330" t="s">
        <v>31</v>
      </c>
      <c r="C330" t="s">
        <v>19</v>
      </c>
      <c r="D330" t="s">
        <v>35</v>
      </c>
      <c r="E330">
        <v>7</v>
      </c>
      <c r="F330" s="3">
        <v>307</v>
      </c>
      <c r="G330">
        <v>11</v>
      </c>
      <c r="H330" t="s">
        <v>17</v>
      </c>
      <c r="I330">
        <v>25</v>
      </c>
      <c r="J330">
        <v>37</v>
      </c>
      <c r="K330">
        <v>86</v>
      </c>
      <c r="L330">
        <v>70</v>
      </c>
      <c r="M330">
        <v>7</v>
      </c>
      <c r="N330">
        <v>95</v>
      </c>
    </row>
    <row r="331" spans="1:14">
      <c r="A331">
        <v>10339</v>
      </c>
      <c r="B331" t="s">
        <v>23</v>
      </c>
      <c r="C331" t="s">
        <v>28</v>
      </c>
      <c r="D331" t="s">
        <v>51</v>
      </c>
      <c r="E331">
        <v>7</v>
      </c>
      <c r="F331" s="3">
        <v>544</v>
      </c>
      <c r="G331">
        <v>5</v>
      </c>
      <c r="H331" t="s">
        <v>21</v>
      </c>
      <c r="I331">
        <v>99</v>
      </c>
      <c r="J331">
        <v>97</v>
      </c>
      <c r="K331">
        <v>87</v>
      </c>
      <c r="L331">
        <v>62</v>
      </c>
      <c r="M331">
        <v>47</v>
      </c>
      <c r="N331">
        <v>95</v>
      </c>
    </row>
    <row r="332" spans="1:14">
      <c r="A332">
        <v>10340</v>
      </c>
      <c r="B332" t="s">
        <v>52</v>
      </c>
      <c r="C332" t="s">
        <v>38</v>
      </c>
      <c r="D332" t="s">
        <v>43</v>
      </c>
      <c r="E332">
        <v>8</v>
      </c>
      <c r="F332" s="3">
        <v>688</v>
      </c>
      <c r="G332">
        <v>8</v>
      </c>
      <c r="H332" t="s">
        <v>21</v>
      </c>
      <c r="I332">
        <v>37</v>
      </c>
      <c r="J332">
        <v>9</v>
      </c>
      <c r="K332">
        <v>49</v>
      </c>
      <c r="L332">
        <v>31</v>
      </c>
      <c r="M332">
        <v>11</v>
      </c>
      <c r="N332">
        <v>11</v>
      </c>
    </row>
    <row r="333" spans="1:14">
      <c r="A333">
        <v>10341</v>
      </c>
      <c r="B333" t="s">
        <v>52</v>
      </c>
      <c r="C333" t="s">
        <v>28</v>
      </c>
      <c r="D333" t="s">
        <v>20</v>
      </c>
      <c r="E333">
        <v>8</v>
      </c>
      <c r="F333" s="3">
        <v>554</v>
      </c>
      <c r="G333">
        <v>10</v>
      </c>
      <c r="H333" t="s">
        <v>17</v>
      </c>
      <c r="I333">
        <v>43</v>
      </c>
      <c r="J333">
        <v>92</v>
      </c>
      <c r="K333">
        <v>37</v>
      </c>
      <c r="L333">
        <v>45</v>
      </c>
      <c r="M333">
        <v>98</v>
      </c>
      <c r="N333">
        <v>13</v>
      </c>
    </row>
    <row r="334" spans="1:14">
      <c r="A334">
        <v>10342</v>
      </c>
      <c r="B334" t="s">
        <v>33</v>
      </c>
      <c r="C334" t="s">
        <v>32</v>
      </c>
      <c r="D334" t="s">
        <v>46</v>
      </c>
      <c r="E334">
        <v>1</v>
      </c>
      <c r="F334" s="3">
        <v>142</v>
      </c>
      <c r="G334">
        <v>11</v>
      </c>
      <c r="H334" t="s">
        <v>21</v>
      </c>
      <c r="I334">
        <v>39</v>
      </c>
      <c r="J334">
        <v>82</v>
      </c>
      <c r="K334">
        <v>54</v>
      </c>
      <c r="L334">
        <v>10</v>
      </c>
      <c r="M334">
        <v>16</v>
      </c>
      <c r="N334">
        <v>70</v>
      </c>
    </row>
    <row r="335" spans="1:14">
      <c r="A335">
        <v>10343</v>
      </c>
      <c r="B335" t="s">
        <v>47</v>
      </c>
      <c r="C335" t="s">
        <v>34</v>
      </c>
      <c r="D335" t="s">
        <v>29</v>
      </c>
      <c r="E335">
        <v>1</v>
      </c>
      <c r="F335" s="3">
        <v>865</v>
      </c>
      <c r="G335">
        <v>6</v>
      </c>
      <c r="H335" t="s">
        <v>21</v>
      </c>
      <c r="I335">
        <v>18</v>
      </c>
      <c r="J335">
        <v>37</v>
      </c>
      <c r="K335">
        <v>1</v>
      </c>
      <c r="L335">
        <v>51</v>
      </c>
      <c r="M335">
        <v>41</v>
      </c>
      <c r="N335">
        <v>81</v>
      </c>
    </row>
    <row r="336" spans="1:14">
      <c r="A336">
        <v>10344</v>
      </c>
      <c r="B336" t="s">
        <v>18</v>
      </c>
      <c r="C336" t="s">
        <v>32</v>
      </c>
      <c r="D336" t="s">
        <v>20</v>
      </c>
      <c r="E336">
        <v>4</v>
      </c>
      <c r="F336" s="3">
        <v>855</v>
      </c>
      <c r="G336">
        <v>8</v>
      </c>
      <c r="H336" t="s">
        <v>17</v>
      </c>
      <c r="I336">
        <v>26</v>
      </c>
      <c r="J336">
        <v>80</v>
      </c>
      <c r="K336">
        <v>10</v>
      </c>
      <c r="L336">
        <v>49</v>
      </c>
      <c r="M336">
        <v>43</v>
      </c>
      <c r="N336">
        <v>35</v>
      </c>
    </row>
    <row r="337" spans="1:14">
      <c r="A337">
        <v>10345</v>
      </c>
      <c r="B337" t="s">
        <v>31</v>
      </c>
      <c r="C337" t="s">
        <v>24</v>
      </c>
      <c r="D337" t="s">
        <v>25</v>
      </c>
      <c r="E337">
        <v>6</v>
      </c>
      <c r="F337" s="3">
        <v>635</v>
      </c>
      <c r="G337">
        <v>6</v>
      </c>
      <c r="H337" t="s">
        <v>17</v>
      </c>
      <c r="I337">
        <v>79</v>
      </c>
      <c r="J337">
        <v>6</v>
      </c>
      <c r="K337">
        <v>7</v>
      </c>
      <c r="L337">
        <v>11</v>
      </c>
      <c r="M337">
        <v>88</v>
      </c>
      <c r="N337">
        <v>18</v>
      </c>
    </row>
    <row r="338" spans="1:14">
      <c r="A338">
        <v>10346</v>
      </c>
      <c r="B338" t="s">
        <v>47</v>
      </c>
      <c r="C338" t="s">
        <v>34</v>
      </c>
      <c r="D338" t="s">
        <v>29</v>
      </c>
      <c r="E338">
        <v>11</v>
      </c>
      <c r="F338" s="3">
        <v>739</v>
      </c>
      <c r="G338">
        <v>7</v>
      </c>
      <c r="H338" t="s">
        <v>21</v>
      </c>
      <c r="I338">
        <v>64</v>
      </c>
      <c r="J338">
        <v>46</v>
      </c>
      <c r="K338">
        <v>97</v>
      </c>
      <c r="L338">
        <v>92</v>
      </c>
      <c r="M338">
        <v>23</v>
      </c>
      <c r="N338">
        <v>90</v>
      </c>
    </row>
    <row r="339" spans="1:14">
      <c r="A339">
        <v>10347</v>
      </c>
      <c r="B339" t="s">
        <v>47</v>
      </c>
      <c r="C339" t="s">
        <v>42</v>
      </c>
      <c r="D339" t="s">
        <v>43</v>
      </c>
      <c r="E339">
        <v>9</v>
      </c>
      <c r="F339" s="3">
        <v>579</v>
      </c>
      <c r="G339">
        <v>5</v>
      </c>
      <c r="H339" t="s">
        <v>21</v>
      </c>
      <c r="I339">
        <v>64</v>
      </c>
      <c r="J339">
        <v>11</v>
      </c>
      <c r="K339">
        <v>29</v>
      </c>
      <c r="L339">
        <v>16</v>
      </c>
      <c r="M339">
        <v>99</v>
      </c>
      <c r="N339">
        <v>63</v>
      </c>
    </row>
    <row r="340" spans="1:14">
      <c r="A340">
        <v>10348</v>
      </c>
      <c r="B340" t="s">
        <v>33</v>
      </c>
      <c r="C340" t="s">
        <v>19</v>
      </c>
      <c r="D340" t="s">
        <v>48</v>
      </c>
      <c r="E340">
        <v>11</v>
      </c>
      <c r="F340" s="3">
        <v>821</v>
      </c>
      <c r="G340">
        <v>6</v>
      </c>
      <c r="H340" t="s">
        <v>17</v>
      </c>
      <c r="I340">
        <v>81</v>
      </c>
      <c r="J340">
        <v>75</v>
      </c>
      <c r="K340">
        <v>82</v>
      </c>
      <c r="L340">
        <v>3</v>
      </c>
      <c r="M340">
        <v>28</v>
      </c>
      <c r="N340">
        <v>60</v>
      </c>
    </row>
    <row r="341" spans="1:14">
      <c r="A341">
        <v>10349</v>
      </c>
      <c r="B341" t="s">
        <v>47</v>
      </c>
      <c r="C341" t="s">
        <v>45</v>
      </c>
      <c r="D341" t="s">
        <v>48</v>
      </c>
      <c r="E341">
        <v>1</v>
      </c>
      <c r="F341" s="3">
        <v>241</v>
      </c>
      <c r="G341">
        <v>9</v>
      </c>
      <c r="H341" t="s">
        <v>21</v>
      </c>
      <c r="I341">
        <v>32</v>
      </c>
      <c r="J341">
        <v>42</v>
      </c>
      <c r="K341">
        <v>37</v>
      </c>
      <c r="L341">
        <v>93</v>
      </c>
      <c r="M341">
        <v>97</v>
      </c>
      <c r="N341">
        <v>82</v>
      </c>
    </row>
    <row r="342" spans="1:14">
      <c r="A342">
        <v>10350</v>
      </c>
      <c r="B342" t="s">
        <v>18</v>
      </c>
      <c r="C342" t="s">
        <v>45</v>
      </c>
      <c r="D342" t="s">
        <v>20</v>
      </c>
      <c r="E342">
        <v>7</v>
      </c>
      <c r="F342" s="3">
        <v>22</v>
      </c>
      <c r="G342">
        <v>8</v>
      </c>
      <c r="H342" t="s">
        <v>21</v>
      </c>
      <c r="I342">
        <v>65</v>
      </c>
      <c r="J342">
        <v>92</v>
      </c>
      <c r="K342">
        <v>15</v>
      </c>
      <c r="L342">
        <v>57</v>
      </c>
      <c r="M342">
        <v>40</v>
      </c>
      <c r="N342">
        <v>44</v>
      </c>
    </row>
    <row r="343" spans="1:14">
      <c r="A343">
        <v>10351</v>
      </c>
      <c r="B343" t="s">
        <v>52</v>
      </c>
      <c r="C343" t="s">
        <v>24</v>
      </c>
      <c r="D343" t="s">
        <v>35</v>
      </c>
      <c r="E343">
        <v>2</v>
      </c>
      <c r="F343" s="3">
        <v>139</v>
      </c>
      <c r="G343">
        <v>6</v>
      </c>
      <c r="H343" t="s">
        <v>17</v>
      </c>
      <c r="I343">
        <v>82</v>
      </c>
      <c r="J343">
        <v>31</v>
      </c>
      <c r="K343">
        <v>54</v>
      </c>
      <c r="L343">
        <v>96</v>
      </c>
      <c r="M343">
        <v>55</v>
      </c>
      <c r="N343">
        <v>91</v>
      </c>
    </row>
    <row r="344" spans="1:14">
      <c r="A344">
        <v>10352</v>
      </c>
      <c r="B344" t="s">
        <v>33</v>
      </c>
      <c r="C344" t="s">
        <v>38</v>
      </c>
      <c r="D344" t="s">
        <v>35</v>
      </c>
      <c r="E344">
        <v>6</v>
      </c>
      <c r="F344" s="3">
        <v>517</v>
      </c>
      <c r="G344">
        <v>10</v>
      </c>
      <c r="H344" t="s">
        <v>21</v>
      </c>
      <c r="I344">
        <v>63</v>
      </c>
      <c r="J344">
        <v>60</v>
      </c>
      <c r="K344">
        <v>22</v>
      </c>
      <c r="L344">
        <v>67</v>
      </c>
      <c r="M344">
        <v>5</v>
      </c>
      <c r="N344">
        <v>64</v>
      </c>
    </row>
    <row r="345" spans="1:14">
      <c r="A345">
        <v>10353</v>
      </c>
      <c r="B345" t="s">
        <v>18</v>
      </c>
      <c r="C345" t="s">
        <v>34</v>
      </c>
      <c r="D345" t="s">
        <v>35</v>
      </c>
      <c r="E345">
        <v>10</v>
      </c>
      <c r="F345" s="3">
        <v>382</v>
      </c>
      <c r="G345">
        <v>7</v>
      </c>
      <c r="H345" t="s">
        <v>17</v>
      </c>
      <c r="I345">
        <v>26</v>
      </c>
      <c r="J345">
        <v>29</v>
      </c>
      <c r="K345">
        <v>74</v>
      </c>
      <c r="L345">
        <v>22</v>
      </c>
      <c r="M345">
        <v>66</v>
      </c>
      <c r="N345">
        <v>87</v>
      </c>
    </row>
    <row r="346" spans="1:14">
      <c r="A346">
        <v>10354</v>
      </c>
      <c r="B346" t="s">
        <v>31</v>
      </c>
      <c r="C346" t="s">
        <v>28</v>
      </c>
      <c r="D346" t="s">
        <v>29</v>
      </c>
      <c r="E346">
        <v>6</v>
      </c>
      <c r="F346" s="3">
        <v>798</v>
      </c>
      <c r="G346">
        <v>6</v>
      </c>
      <c r="H346" t="s">
        <v>17</v>
      </c>
      <c r="I346">
        <v>57</v>
      </c>
      <c r="J346">
        <v>35</v>
      </c>
      <c r="K346">
        <v>95</v>
      </c>
      <c r="L346">
        <v>22</v>
      </c>
      <c r="M346">
        <v>65</v>
      </c>
      <c r="N346">
        <v>87</v>
      </c>
    </row>
    <row r="347" spans="1:14">
      <c r="A347">
        <v>10355</v>
      </c>
      <c r="B347" t="s">
        <v>47</v>
      </c>
      <c r="C347" t="s">
        <v>34</v>
      </c>
      <c r="D347" t="s">
        <v>20</v>
      </c>
      <c r="E347">
        <v>9</v>
      </c>
      <c r="F347" s="3">
        <v>609</v>
      </c>
      <c r="G347">
        <v>7</v>
      </c>
      <c r="H347" t="s">
        <v>21</v>
      </c>
      <c r="I347">
        <v>5</v>
      </c>
      <c r="J347">
        <v>62</v>
      </c>
      <c r="K347">
        <v>78</v>
      </c>
      <c r="L347">
        <v>59</v>
      </c>
      <c r="M347">
        <v>77</v>
      </c>
      <c r="N347">
        <v>81</v>
      </c>
    </row>
    <row r="348" spans="1:14">
      <c r="A348">
        <v>10356</v>
      </c>
      <c r="B348" t="s">
        <v>23</v>
      </c>
      <c r="C348" t="s">
        <v>19</v>
      </c>
      <c r="D348" t="s">
        <v>51</v>
      </c>
      <c r="E348">
        <v>1</v>
      </c>
      <c r="F348" s="3">
        <v>838</v>
      </c>
      <c r="G348">
        <v>6</v>
      </c>
      <c r="H348" t="s">
        <v>21</v>
      </c>
      <c r="I348">
        <v>46</v>
      </c>
      <c r="J348">
        <v>31</v>
      </c>
      <c r="K348">
        <v>44</v>
      </c>
      <c r="L348">
        <v>99</v>
      </c>
      <c r="M348">
        <v>22</v>
      </c>
      <c r="N348">
        <v>27</v>
      </c>
    </row>
    <row r="349" spans="1:14">
      <c r="A349">
        <v>10357</v>
      </c>
      <c r="B349" t="s">
        <v>52</v>
      </c>
      <c r="C349" t="s">
        <v>24</v>
      </c>
      <c r="D349" t="s">
        <v>35</v>
      </c>
      <c r="E349">
        <v>9</v>
      </c>
      <c r="F349" s="3">
        <v>612</v>
      </c>
      <c r="G349">
        <v>5</v>
      </c>
      <c r="H349" t="s">
        <v>17</v>
      </c>
      <c r="I349">
        <v>22</v>
      </c>
      <c r="J349">
        <v>39</v>
      </c>
      <c r="K349">
        <v>25</v>
      </c>
      <c r="L349">
        <v>61</v>
      </c>
      <c r="M349">
        <v>18</v>
      </c>
      <c r="N349">
        <v>36</v>
      </c>
    </row>
    <row r="350" spans="1:14">
      <c r="A350">
        <v>10358</v>
      </c>
      <c r="B350" t="s">
        <v>52</v>
      </c>
      <c r="C350" t="s">
        <v>42</v>
      </c>
      <c r="D350" t="s">
        <v>55</v>
      </c>
      <c r="E350">
        <v>6</v>
      </c>
      <c r="F350" s="3">
        <v>856</v>
      </c>
      <c r="G350">
        <v>10</v>
      </c>
      <c r="H350" t="s">
        <v>17</v>
      </c>
      <c r="I350">
        <v>14</v>
      </c>
      <c r="J350">
        <v>11</v>
      </c>
      <c r="K350">
        <v>49</v>
      </c>
      <c r="L350">
        <v>54</v>
      </c>
      <c r="M350">
        <v>41</v>
      </c>
      <c r="N350">
        <v>36</v>
      </c>
    </row>
    <row r="351" spans="1:14">
      <c r="A351">
        <v>10359</v>
      </c>
      <c r="B351" t="s">
        <v>52</v>
      </c>
      <c r="C351" t="s">
        <v>45</v>
      </c>
      <c r="D351" t="s">
        <v>35</v>
      </c>
      <c r="E351">
        <v>10</v>
      </c>
      <c r="F351" s="3">
        <v>509</v>
      </c>
      <c r="G351">
        <v>5</v>
      </c>
      <c r="H351" t="s">
        <v>21</v>
      </c>
      <c r="I351">
        <v>66</v>
      </c>
      <c r="J351">
        <v>87</v>
      </c>
      <c r="K351">
        <v>64</v>
      </c>
      <c r="L351">
        <v>47</v>
      </c>
      <c r="M351">
        <v>51</v>
      </c>
      <c r="N351">
        <v>77</v>
      </c>
    </row>
    <row r="352" spans="1:14">
      <c r="A352">
        <v>10360</v>
      </c>
      <c r="B352" t="s">
        <v>52</v>
      </c>
      <c r="C352" t="s">
        <v>38</v>
      </c>
      <c r="D352" t="s">
        <v>20</v>
      </c>
      <c r="E352">
        <v>5</v>
      </c>
      <c r="F352" s="3">
        <v>91</v>
      </c>
      <c r="G352">
        <v>5</v>
      </c>
      <c r="H352" t="s">
        <v>17</v>
      </c>
      <c r="I352">
        <v>45</v>
      </c>
      <c r="J352">
        <v>69</v>
      </c>
      <c r="K352">
        <v>96</v>
      </c>
      <c r="L352">
        <v>97</v>
      </c>
      <c r="M352">
        <v>39</v>
      </c>
      <c r="N352">
        <v>52</v>
      </c>
    </row>
    <row r="353" spans="1:14">
      <c r="A353">
        <v>10361</v>
      </c>
      <c r="B353" t="s">
        <v>52</v>
      </c>
      <c r="C353" t="s">
        <v>28</v>
      </c>
      <c r="D353" t="s">
        <v>48</v>
      </c>
      <c r="E353">
        <v>6</v>
      </c>
      <c r="F353" s="3">
        <v>559</v>
      </c>
      <c r="G353">
        <v>10</v>
      </c>
      <c r="H353" t="s">
        <v>17</v>
      </c>
      <c r="I353">
        <v>52</v>
      </c>
      <c r="J353">
        <v>26</v>
      </c>
      <c r="K353">
        <v>9</v>
      </c>
      <c r="L353">
        <v>10</v>
      </c>
      <c r="M353">
        <v>46</v>
      </c>
      <c r="N353">
        <v>61</v>
      </c>
    </row>
    <row r="354" spans="1:14">
      <c r="A354">
        <v>10362</v>
      </c>
      <c r="B354" t="s">
        <v>31</v>
      </c>
      <c r="C354" t="s">
        <v>24</v>
      </c>
      <c r="D354" t="s">
        <v>35</v>
      </c>
      <c r="E354">
        <v>9</v>
      </c>
      <c r="F354" s="3">
        <v>734</v>
      </c>
      <c r="G354">
        <v>5</v>
      </c>
      <c r="H354" t="s">
        <v>21</v>
      </c>
      <c r="I354">
        <v>27</v>
      </c>
      <c r="J354">
        <v>9</v>
      </c>
      <c r="K354">
        <v>23</v>
      </c>
      <c r="L354">
        <v>33</v>
      </c>
      <c r="M354">
        <v>98</v>
      </c>
      <c r="N354">
        <v>81</v>
      </c>
    </row>
    <row r="355" spans="1:14">
      <c r="A355">
        <v>10363</v>
      </c>
      <c r="B355" t="s">
        <v>23</v>
      </c>
      <c r="C355" t="s">
        <v>50</v>
      </c>
      <c r="D355" t="s">
        <v>40</v>
      </c>
      <c r="E355">
        <v>6</v>
      </c>
      <c r="F355" s="3">
        <v>897</v>
      </c>
      <c r="G355">
        <v>7</v>
      </c>
      <c r="H355" t="s">
        <v>17</v>
      </c>
      <c r="I355">
        <v>94</v>
      </c>
      <c r="J355">
        <v>39</v>
      </c>
      <c r="K355">
        <v>8</v>
      </c>
      <c r="L355">
        <v>24</v>
      </c>
      <c r="M355">
        <v>18</v>
      </c>
      <c r="N355">
        <v>6</v>
      </c>
    </row>
    <row r="356" spans="1:14">
      <c r="A356">
        <v>10364</v>
      </c>
      <c r="B356" t="s">
        <v>18</v>
      </c>
      <c r="C356" t="s">
        <v>50</v>
      </c>
      <c r="D356" t="s">
        <v>25</v>
      </c>
      <c r="E356">
        <v>8</v>
      </c>
      <c r="F356" s="3">
        <v>512</v>
      </c>
      <c r="G356">
        <v>10</v>
      </c>
      <c r="H356" t="s">
        <v>17</v>
      </c>
      <c r="I356">
        <v>20</v>
      </c>
      <c r="J356">
        <v>82</v>
      </c>
      <c r="K356">
        <v>33</v>
      </c>
      <c r="L356">
        <v>11</v>
      </c>
      <c r="M356">
        <v>41</v>
      </c>
      <c r="N356">
        <v>24</v>
      </c>
    </row>
    <row r="357" spans="1:14">
      <c r="A357">
        <v>10365</v>
      </c>
      <c r="B357" t="s">
        <v>31</v>
      </c>
      <c r="C357" t="s">
        <v>19</v>
      </c>
      <c r="D357" t="s">
        <v>20</v>
      </c>
      <c r="E357">
        <v>1</v>
      </c>
      <c r="F357" s="3">
        <v>603</v>
      </c>
      <c r="G357">
        <v>9</v>
      </c>
      <c r="H357" t="s">
        <v>21</v>
      </c>
      <c r="I357">
        <v>2</v>
      </c>
      <c r="J357">
        <v>46</v>
      </c>
      <c r="K357">
        <v>85</v>
      </c>
      <c r="L357">
        <v>95</v>
      </c>
      <c r="M357">
        <v>8</v>
      </c>
      <c r="N357">
        <v>81</v>
      </c>
    </row>
    <row r="358" spans="1:14">
      <c r="A358">
        <v>10366</v>
      </c>
      <c r="B358" t="s">
        <v>33</v>
      </c>
      <c r="C358" t="s">
        <v>34</v>
      </c>
      <c r="D358" t="s">
        <v>48</v>
      </c>
      <c r="E358">
        <v>9</v>
      </c>
      <c r="F358" s="3">
        <v>472</v>
      </c>
      <c r="G358">
        <v>8</v>
      </c>
      <c r="H358" t="s">
        <v>17</v>
      </c>
      <c r="I358">
        <v>57</v>
      </c>
      <c r="J358">
        <v>20</v>
      </c>
      <c r="K358">
        <v>84</v>
      </c>
      <c r="L358">
        <v>95</v>
      </c>
      <c r="M358">
        <v>80</v>
      </c>
      <c r="N358">
        <v>25</v>
      </c>
    </row>
    <row r="359" spans="1:14">
      <c r="A359">
        <v>10367</v>
      </c>
      <c r="B359" t="s">
        <v>33</v>
      </c>
      <c r="C359" t="s">
        <v>45</v>
      </c>
      <c r="D359" t="s">
        <v>35</v>
      </c>
      <c r="E359">
        <v>6</v>
      </c>
      <c r="F359" s="3">
        <v>230</v>
      </c>
      <c r="G359">
        <v>9</v>
      </c>
      <c r="H359" t="s">
        <v>17</v>
      </c>
      <c r="I359">
        <v>81</v>
      </c>
      <c r="J359">
        <v>33</v>
      </c>
      <c r="K359">
        <v>73</v>
      </c>
      <c r="L359">
        <v>30</v>
      </c>
      <c r="M359">
        <v>55</v>
      </c>
      <c r="N359">
        <v>52</v>
      </c>
    </row>
    <row r="360" spans="1:14">
      <c r="A360">
        <v>10368</v>
      </c>
      <c r="B360" t="s">
        <v>18</v>
      </c>
      <c r="C360" t="s">
        <v>38</v>
      </c>
      <c r="D360" t="s">
        <v>20</v>
      </c>
      <c r="E360">
        <v>6</v>
      </c>
      <c r="F360" s="3">
        <v>560</v>
      </c>
      <c r="G360">
        <v>5</v>
      </c>
      <c r="H360" t="s">
        <v>21</v>
      </c>
      <c r="I360">
        <v>4</v>
      </c>
      <c r="J360">
        <v>31</v>
      </c>
      <c r="K360">
        <v>81</v>
      </c>
      <c r="L360">
        <v>57</v>
      </c>
      <c r="M360">
        <v>28</v>
      </c>
      <c r="N360">
        <v>36</v>
      </c>
    </row>
    <row r="361" spans="1:14">
      <c r="A361">
        <v>10369</v>
      </c>
      <c r="B361" t="s">
        <v>52</v>
      </c>
      <c r="C361" t="s">
        <v>19</v>
      </c>
      <c r="D361" t="s">
        <v>35</v>
      </c>
      <c r="E361">
        <v>6</v>
      </c>
      <c r="F361" s="3">
        <v>870</v>
      </c>
      <c r="G361">
        <v>5</v>
      </c>
      <c r="H361" t="s">
        <v>21</v>
      </c>
      <c r="I361">
        <v>18</v>
      </c>
      <c r="J361">
        <v>20</v>
      </c>
      <c r="K361">
        <v>29</v>
      </c>
      <c r="L361">
        <v>12</v>
      </c>
      <c r="M361">
        <v>15</v>
      </c>
      <c r="N361">
        <v>29</v>
      </c>
    </row>
    <row r="362" spans="1:14">
      <c r="A362">
        <v>10370</v>
      </c>
      <c r="B362" t="s">
        <v>47</v>
      </c>
      <c r="C362" t="s">
        <v>28</v>
      </c>
      <c r="D362" t="s">
        <v>35</v>
      </c>
      <c r="E362">
        <v>10</v>
      </c>
      <c r="F362" s="3">
        <v>378</v>
      </c>
      <c r="G362">
        <v>11</v>
      </c>
      <c r="H362" t="s">
        <v>21</v>
      </c>
      <c r="I362">
        <v>35</v>
      </c>
      <c r="J362">
        <v>9</v>
      </c>
      <c r="K362">
        <v>26</v>
      </c>
      <c r="L362">
        <v>86</v>
      </c>
      <c r="M362">
        <v>63</v>
      </c>
      <c r="N362">
        <v>99</v>
      </c>
    </row>
    <row r="363" spans="1:14">
      <c r="A363">
        <v>10371</v>
      </c>
      <c r="B363" t="s">
        <v>33</v>
      </c>
      <c r="C363" t="s">
        <v>28</v>
      </c>
      <c r="D363" t="s">
        <v>46</v>
      </c>
      <c r="E363">
        <v>8</v>
      </c>
      <c r="F363" s="3">
        <v>167</v>
      </c>
      <c r="G363">
        <v>11</v>
      </c>
      <c r="H363" t="s">
        <v>21</v>
      </c>
      <c r="I363">
        <v>90</v>
      </c>
      <c r="J363">
        <v>9</v>
      </c>
      <c r="K363">
        <v>65</v>
      </c>
      <c r="L363">
        <v>81</v>
      </c>
      <c r="M363">
        <v>68</v>
      </c>
      <c r="N363">
        <v>14</v>
      </c>
    </row>
    <row r="364" spans="1:14">
      <c r="A364">
        <v>10372</v>
      </c>
      <c r="B364" t="s">
        <v>31</v>
      </c>
      <c r="C364" t="s">
        <v>19</v>
      </c>
      <c r="D364" t="s">
        <v>20</v>
      </c>
      <c r="E364">
        <v>9</v>
      </c>
      <c r="F364" s="3">
        <v>792</v>
      </c>
      <c r="G364">
        <v>5</v>
      </c>
      <c r="H364" t="s">
        <v>21</v>
      </c>
      <c r="I364">
        <v>98</v>
      </c>
      <c r="J364">
        <v>82</v>
      </c>
      <c r="K364">
        <v>85</v>
      </c>
      <c r="L364">
        <v>64</v>
      </c>
      <c r="M364">
        <v>83</v>
      </c>
      <c r="N364">
        <v>67</v>
      </c>
    </row>
    <row r="365" spans="1:14">
      <c r="A365">
        <v>10373</v>
      </c>
      <c r="B365" t="s">
        <v>31</v>
      </c>
      <c r="C365" t="s">
        <v>28</v>
      </c>
      <c r="D365" t="s">
        <v>20</v>
      </c>
      <c r="E365">
        <v>8</v>
      </c>
      <c r="F365" s="3">
        <v>708</v>
      </c>
      <c r="G365">
        <v>5</v>
      </c>
      <c r="H365" t="s">
        <v>17</v>
      </c>
      <c r="I365">
        <v>76</v>
      </c>
      <c r="J365">
        <v>36</v>
      </c>
      <c r="K365">
        <v>14</v>
      </c>
      <c r="L365">
        <v>29</v>
      </c>
      <c r="M365">
        <v>82</v>
      </c>
      <c r="N365">
        <v>42</v>
      </c>
    </row>
    <row r="366" spans="1:14">
      <c r="A366">
        <v>10374</v>
      </c>
      <c r="B366" t="s">
        <v>23</v>
      </c>
      <c r="C366" t="s">
        <v>50</v>
      </c>
      <c r="D366" t="s">
        <v>48</v>
      </c>
      <c r="E366">
        <v>11</v>
      </c>
      <c r="F366" s="3">
        <v>983</v>
      </c>
      <c r="G366">
        <v>10</v>
      </c>
      <c r="H366" t="s">
        <v>17</v>
      </c>
      <c r="I366">
        <v>61</v>
      </c>
      <c r="J366">
        <v>78</v>
      </c>
      <c r="K366">
        <v>74</v>
      </c>
      <c r="L366">
        <v>65</v>
      </c>
      <c r="M366">
        <v>49</v>
      </c>
      <c r="N366">
        <v>92</v>
      </c>
    </row>
    <row r="367" spans="1:14">
      <c r="A367">
        <v>10375</v>
      </c>
      <c r="B367" t="s">
        <v>18</v>
      </c>
      <c r="C367" t="s">
        <v>28</v>
      </c>
      <c r="D367" t="s">
        <v>43</v>
      </c>
      <c r="E367">
        <v>4</v>
      </c>
      <c r="F367" s="3">
        <v>143</v>
      </c>
      <c r="G367">
        <v>11</v>
      </c>
      <c r="H367" t="s">
        <v>17</v>
      </c>
      <c r="I367">
        <v>52</v>
      </c>
      <c r="J367">
        <v>53</v>
      </c>
      <c r="K367">
        <v>39</v>
      </c>
      <c r="L367">
        <v>44</v>
      </c>
      <c r="M367">
        <v>88</v>
      </c>
      <c r="N367">
        <v>98</v>
      </c>
    </row>
    <row r="368" spans="1:14">
      <c r="A368">
        <v>10376</v>
      </c>
      <c r="B368" t="s">
        <v>23</v>
      </c>
      <c r="C368" t="s">
        <v>50</v>
      </c>
      <c r="D368" t="s">
        <v>43</v>
      </c>
      <c r="E368">
        <v>5</v>
      </c>
      <c r="F368" s="3">
        <v>406</v>
      </c>
      <c r="G368">
        <v>9</v>
      </c>
      <c r="H368" t="s">
        <v>17</v>
      </c>
      <c r="I368">
        <v>6</v>
      </c>
      <c r="J368">
        <v>38</v>
      </c>
      <c r="K368">
        <v>64</v>
      </c>
      <c r="L368">
        <v>5</v>
      </c>
      <c r="M368">
        <v>43</v>
      </c>
      <c r="N368">
        <v>94</v>
      </c>
    </row>
    <row r="369" spans="1:14">
      <c r="A369">
        <v>10377</v>
      </c>
      <c r="B369" t="s">
        <v>18</v>
      </c>
      <c r="C369" t="s">
        <v>45</v>
      </c>
      <c r="D369" t="s">
        <v>29</v>
      </c>
      <c r="E369">
        <v>1</v>
      </c>
      <c r="F369" s="3">
        <v>409</v>
      </c>
      <c r="G369">
        <v>11</v>
      </c>
      <c r="H369" t="s">
        <v>17</v>
      </c>
      <c r="I369">
        <v>81</v>
      </c>
      <c r="J369">
        <v>22</v>
      </c>
      <c r="K369">
        <v>16</v>
      </c>
      <c r="L369">
        <v>6</v>
      </c>
      <c r="M369">
        <v>20</v>
      </c>
      <c r="N369">
        <v>48</v>
      </c>
    </row>
    <row r="370" spans="1:14">
      <c r="A370">
        <v>10378</v>
      </c>
      <c r="B370" t="s">
        <v>47</v>
      </c>
      <c r="C370" t="s">
        <v>24</v>
      </c>
      <c r="D370" t="s">
        <v>51</v>
      </c>
      <c r="E370">
        <v>4</v>
      </c>
      <c r="F370" s="3">
        <v>283</v>
      </c>
      <c r="G370">
        <v>7</v>
      </c>
      <c r="H370" t="s">
        <v>21</v>
      </c>
      <c r="I370">
        <v>24</v>
      </c>
      <c r="J370">
        <v>27</v>
      </c>
      <c r="K370">
        <v>40</v>
      </c>
      <c r="L370">
        <v>66</v>
      </c>
      <c r="M370">
        <v>11</v>
      </c>
      <c r="N370">
        <v>28</v>
      </c>
    </row>
    <row r="371" spans="1:14">
      <c r="A371">
        <v>10379</v>
      </c>
      <c r="B371" t="s">
        <v>52</v>
      </c>
      <c r="C371" t="s">
        <v>32</v>
      </c>
      <c r="D371" t="s">
        <v>43</v>
      </c>
      <c r="E371">
        <v>3</v>
      </c>
      <c r="F371" s="3">
        <v>961</v>
      </c>
      <c r="G371">
        <v>10</v>
      </c>
      <c r="H371" t="s">
        <v>17</v>
      </c>
      <c r="I371">
        <v>81</v>
      </c>
      <c r="J371">
        <v>42</v>
      </c>
      <c r="K371">
        <v>39</v>
      </c>
      <c r="L371">
        <v>10</v>
      </c>
      <c r="M371">
        <v>32</v>
      </c>
      <c r="N371">
        <v>62</v>
      </c>
    </row>
    <row r="372" spans="1:14">
      <c r="A372">
        <v>10380</v>
      </c>
      <c r="B372" t="s">
        <v>52</v>
      </c>
      <c r="C372" t="s">
        <v>19</v>
      </c>
      <c r="D372" t="s">
        <v>35</v>
      </c>
      <c r="E372">
        <v>7</v>
      </c>
      <c r="F372" s="3">
        <v>18</v>
      </c>
      <c r="G372">
        <v>8</v>
      </c>
      <c r="H372" t="s">
        <v>17</v>
      </c>
      <c r="I372">
        <v>46</v>
      </c>
      <c r="J372">
        <v>59</v>
      </c>
      <c r="K372">
        <v>2</v>
      </c>
      <c r="L372">
        <v>8</v>
      </c>
      <c r="M372">
        <v>74</v>
      </c>
      <c r="N372">
        <v>71</v>
      </c>
    </row>
    <row r="373" spans="1:14">
      <c r="A373">
        <v>10381</v>
      </c>
      <c r="B373" t="s">
        <v>18</v>
      </c>
      <c r="C373" t="s">
        <v>45</v>
      </c>
      <c r="D373" t="s">
        <v>35</v>
      </c>
      <c r="E373">
        <v>7</v>
      </c>
      <c r="F373" s="3">
        <v>234</v>
      </c>
      <c r="G373">
        <v>7</v>
      </c>
      <c r="H373" t="s">
        <v>21</v>
      </c>
      <c r="I373">
        <v>87</v>
      </c>
      <c r="J373">
        <v>82</v>
      </c>
      <c r="K373">
        <v>5</v>
      </c>
      <c r="L373">
        <v>52</v>
      </c>
      <c r="M373">
        <v>66</v>
      </c>
      <c r="N373">
        <v>78</v>
      </c>
    </row>
    <row r="374" spans="1:14">
      <c r="A374">
        <v>10382</v>
      </c>
      <c r="B374" t="s">
        <v>23</v>
      </c>
      <c r="C374" t="s">
        <v>19</v>
      </c>
      <c r="D374" t="s">
        <v>43</v>
      </c>
      <c r="E374">
        <v>7</v>
      </c>
      <c r="F374" s="3">
        <v>288</v>
      </c>
      <c r="G374">
        <v>8</v>
      </c>
      <c r="H374" t="s">
        <v>17</v>
      </c>
      <c r="I374">
        <v>61</v>
      </c>
      <c r="J374">
        <v>48</v>
      </c>
      <c r="K374">
        <v>26</v>
      </c>
      <c r="L374">
        <v>79</v>
      </c>
      <c r="M374">
        <v>83</v>
      </c>
      <c r="N374">
        <v>63</v>
      </c>
    </row>
    <row r="375" spans="1:14">
      <c r="A375">
        <v>10383</v>
      </c>
      <c r="B375" t="s">
        <v>18</v>
      </c>
      <c r="C375" t="s">
        <v>28</v>
      </c>
      <c r="D375" t="s">
        <v>55</v>
      </c>
      <c r="E375">
        <v>11</v>
      </c>
      <c r="F375" s="3">
        <v>965</v>
      </c>
      <c r="G375">
        <v>8</v>
      </c>
      <c r="H375" t="s">
        <v>17</v>
      </c>
      <c r="I375">
        <v>76</v>
      </c>
      <c r="J375">
        <v>50</v>
      </c>
      <c r="K375">
        <v>50</v>
      </c>
      <c r="L375">
        <v>98</v>
      </c>
      <c r="M375">
        <v>33</v>
      </c>
      <c r="N375">
        <v>59</v>
      </c>
    </row>
    <row r="376" spans="1:14">
      <c r="A376">
        <v>10384</v>
      </c>
      <c r="B376" t="s">
        <v>47</v>
      </c>
      <c r="C376" t="s">
        <v>28</v>
      </c>
      <c r="D376" t="s">
        <v>20</v>
      </c>
      <c r="E376">
        <v>4</v>
      </c>
      <c r="F376" s="3">
        <v>69</v>
      </c>
      <c r="G376">
        <v>11</v>
      </c>
      <c r="H376" t="s">
        <v>21</v>
      </c>
      <c r="I376">
        <v>70</v>
      </c>
      <c r="J376">
        <v>87</v>
      </c>
      <c r="K376">
        <v>40</v>
      </c>
      <c r="L376">
        <v>4</v>
      </c>
      <c r="M376">
        <v>63</v>
      </c>
      <c r="N376">
        <v>38</v>
      </c>
    </row>
    <row r="377" spans="1:14">
      <c r="A377">
        <v>10385</v>
      </c>
      <c r="B377" t="s">
        <v>33</v>
      </c>
      <c r="C377" t="s">
        <v>24</v>
      </c>
      <c r="D377" t="s">
        <v>29</v>
      </c>
      <c r="E377">
        <v>7</v>
      </c>
      <c r="F377" s="3">
        <v>96</v>
      </c>
      <c r="G377">
        <v>9</v>
      </c>
      <c r="H377" t="s">
        <v>17</v>
      </c>
      <c r="I377">
        <v>43</v>
      </c>
      <c r="J377">
        <v>56</v>
      </c>
      <c r="K377">
        <v>95</v>
      </c>
      <c r="L377">
        <v>70</v>
      </c>
      <c r="M377">
        <v>38</v>
      </c>
      <c r="N377">
        <v>66</v>
      </c>
    </row>
    <row r="378" spans="1:14">
      <c r="A378">
        <v>10386</v>
      </c>
      <c r="B378" t="s">
        <v>33</v>
      </c>
      <c r="C378" t="s">
        <v>32</v>
      </c>
      <c r="D378" t="s">
        <v>25</v>
      </c>
      <c r="E378">
        <v>6</v>
      </c>
      <c r="F378" s="3">
        <v>540</v>
      </c>
      <c r="G378">
        <v>10</v>
      </c>
      <c r="H378" t="s">
        <v>17</v>
      </c>
      <c r="I378">
        <v>16</v>
      </c>
      <c r="J378">
        <v>4</v>
      </c>
      <c r="K378">
        <v>62</v>
      </c>
      <c r="L378">
        <v>4</v>
      </c>
      <c r="M378">
        <v>39</v>
      </c>
      <c r="N378">
        <v>41</v>
      </c>
    </row>
    <row r="379" spans="1:14">
      <c r="A379">
        <v>10387</v>
      </c>
      <c r="B379" t="s">
        <v>33</v>
      </c>
      <c r="C379" t="s">
        <v>34</v>
      </c>
      <c r="D379" t="s">
        <v>40</v>
      </c>
      <c r="E379">
        <v>8</v>
      </c>
      <c r="F379" s="3">
        <v>504</v>
      </c>
      <c r="G379">
        <v>6</v>
      </c>
      <c r="H379" t="s">
        <v>17</v>
      </c>
      <c r="I379">
        <v>52</v>
      </c>
      <c r="J379">
        <v>26</v>
      </c>
      <c r="K379">
        <v>52</v>
      </c>
      <c r="L379">
        <v>33</v>
      </c>
      <c r="M379">
        <v>94</v>
      </c>
      <c r="N379">
        <v>89</v>
      </c>
    </row>
    <row r="380" spans="1:14">
      <c r="A380">
        <v>10388</v>
      </c>
      <c r="B380" t="s">
        <v>31</v>
      </c>
      <c r="C380" t="s">
        <v>38</v>
      </c>
      <c r="D380" t="s">
        <v>48</v>
      </c>
      <c r="E380">
        <v>4</v>
      </c>
      <c r="F380" s="3">
        <v>200</v>
      </c>
      <c r="G380">
        <v>7</v>
      </c>
      <c r="H380" t="s">
        <v>17</v>
      </c>
      <c r="I380">
        <v>7</v>
      </c>
      <c r="J380">
        <v>45</v>
      </c>
      <c r="K380">
        <v>80</v>
      </c>
      <c r="L380">
        <v>15</v>
      </c>
      <c r="M380">
        <v>80</v>
      </c>
      <c r="N380">
        <v>52</v>
      </c>
    </row>
    <row r="381" spans="1:14">
      <c r="A381">
        <v>10389</v>
      </c>
      <c r="B381" t="s">
        <v>33</v>
      </c>
      <c r="C381" t="s">
        <v>28</v>
      </c>
      <c r="D381" t="s">
        <v>40</v>
      </c>
      <c r="E381">
        <v>2</v>
      </c>
      <c r="F381" s="3">
        <v>436</v>
      </c>
      <c r="G381">
        <v>4</v>
      </c>
      <c r="H381" t="s">
        <v>17</v>
      </c>
      <c r="I381">
        <v>72</v>
      </c>
      <c r="J381">
        <v>12</v>
      </c>
      <c r="K381">
        <v>42</v>
      </c>
      <c r="L381">
        <v>95</v>
      </c>
      <c r="M381">
        <v>99</v>
      </c>
      <c r="N381">
        <v>99</v>
      </c>
    </row>
    <row r="382" spans="1:14">
      <c r="A382">
        <v>10390</v>
      </c>
      <c r="B382" t="s">
        <v>33</v>
      </c>
      <c r="C382" t="s">
        <v>38</v>
      </c>
      <c r="D382" t="s">
        <v>51</v>
      </c>
      <c r="E382">
        <v>8</v>
      </c>
      <c r="F382" s="3">
        <v>905</v>
      </c>
      <c r="G382">
        <v>9</v>
      </c>
      <c r="H382" t="s">
        <v>17</v>
      </c>
      <c r="I382">
        <v>31</v>
      </c>
      <c r="J382">
        <v>55</v>
      </c>
      <c r="K382">
        <v>63</v>
      </c>
      <c r="L382">
        <v>33</v>
      </c>
      <c r="M382">
        <v>10</v>
      </c>
      <c r="N382">
        <v>32</v>
      </c>
    </row>
    <row r="383" spans="1:14">
      <c r="A383">
        <v>10391</v>
      </c>
      <c r="B383" t="s">
        <v>47</v>
      </c>
      <c r="C383" t="s">
        <v>32</v>
      </c>
      <c r="D383" t="s">
        <v>43</v>
      </c>
      <c r="E383">
        <v>11</v>
      </c>
      <c r="F383" s="3">
        <v>236</v>
      </c>
      <c r="G383">
        <v>8</v>
      </c>
      <c r="H383" t="s">
        <v>17</v>
      </c>
      <c r="I383">
        <v>6</v>
      </c>
      <c r="J383">
        <v>38</v>
      </c>
      <c r="K383">
        <v>10</v>
      </c>
      <c r="L383">
        <v>77</v>
      </c>
      <c r="M383">
        <v>54</v>
      </c>
      <c r="N383">
        <v>59</v>
      </c>
    </row>
    <row r="384" spans="1:14">
      <c r="A384">
        <v>10392</v>
      </c>
      <c r="B384" t="s">
        <v>18</v>
      </c>
      <c r="C384" t="s">
        <v>50</v>
      </c>
      <c r="D384" t="s">
        <v>25</v>
      </c>
      <c r="E384">
        <v>1</v>
      </c>
      <c r="F384" s="3">
        <v>118</v>
      </c>
      <c r="G384">
        <v>11</v>
      </c>
      <c r="H384" t="s">
        <v>21</v>
      </c>
      <c r="I384">
        <v>73</v>
      </c>
      <c r="J384">
        <v>56</v>
      </c>
      <c r="K384">
        <v>61</v>
      </c>
      <c r="L384">
        <v>32</v>
      </c>
      <c r="M384">
        <v>3</v>
      </c>
      <c r="N384">
        <v>69</v>
      </c>
    </row>
    <row r="385" spans="1:14">
      <c r="A385">
        <v>10393</v>
      </c>
      <c r="B385" t="s">
        <v>23</v>
      </c>
      <c r="C385" t="s">
        <v>45</v>
      </c>
      <c r="D385" t="s">
        <v>29</v>
      </c>
      <c r="E385">
        <v>11</v>
      </c>
      <c r="F385" s="3">
        <v>781</v>
      </c>
      <c r="G385">
        <v>5</v>
      </c>
      <c r="H385" t="s">
        <v>17</v>
      </c>
      <c r="I385">
        <v>77</v>
      </c>
      <c r="J385">
        <v>63</v>
      </c>
      <c r="K385">
        <v>67</v>
      </c>
      <c r="L385">
        <v>73</v>
      </c>
      <c r="M385">
        <v>93</v>
      </c>
      <c r="N385">
        <v>13</v>
      </c>
    </row>
    <row r="386" spans="1:14">
      <c r="A386">
        <v>10394</v>
      </c>
      <c r="B386" t="s">
        <v>23</v>
      </c>
      <c r="C386" t="s">
        <v>32</v>
      </c>
      <c r="D386" t="s">
        <v>55</v>
      </c>
      <c r="E386">
        <v>7</v>
      </c>
      <c r="F386" s="3">
        <v>912</v>
      </c>
      <c r="G386">
        <v>5</v>
      </c>
      <c r="H386" t="s">
        <v>17</v>
      </c>
      <c r="I386">
        <v>12</v>
      </c>
      <c r="J386">
        <v>42</v>
      </c>
      <c r="K386">
        <v>19</v>
      </c>
      <c r="L386">
        <v>40</v>
      </c>
      <c r="M386">
        <v>87</v>
      </c>
      <c r="N386">
        <v>16</v>
      </c>
    </row>
    <row r="387" spans="1:14">
      <c r="A387">
        <v>10395</v>
      </c>
      <c r="B387" t="s">
        <v>18</v>
      </c>
      <c r="C387" t="s">
        <v>50</v>
      </c>
      <c r="D387" t="s">
        <v>35</v>
      </c>
      <c r="E387">
        <v>9</v>
      </c>
      <c r="F387" s="3">
        <v>348</v>
      </c>
      <c r="G387">
        <v>7</v>
      </c>
      <c r="H387" t="s">
        <v>21</v>
      </c>
      <c r="I387">
        <v>8</v>
      </c>
      <c r="J387">
        <v>84</v>
      </c>
      <c r="K387">
        <v>3</v>
      </c>
      <c r="L387">
        <v>52</v>
      </c>
      <c r="M387">
        <v>33</v>
      </c>
      <c r="N387">
        <v>82</v>
      </c>
    </row>
    <row r="388" spans="1:14">
      <c r="A388">
        <v>10396</v>
      </c>
      <c r="B388" t="s">
        <v>47</v>
      </c>
      <c r="C388" t="s">
        <v>28</v>
      </c>
      <c r="D388" t="s">
        <v>40</v>
      </c>
      <c r="E388">
        <v>3</v>
      </c>
      <c r="F388" s="3">
        <v>248</v>
      </c>
      <c r="G388">
        <v>5</v>
      </c>
      <c r="H388" t="s">
        <v>21</v>
      </c>
      <c r="I388">
        <v>54</v>
      </c>
      <c r="J388">
        <v>51</v>
      </c>
      <c r="K388">
        <v>8</v>
      </c>
      <c r="L388">
        <v>34</v>
      </c>
      <c r="M388">
        <v>50</v>
      </c>
      <c r="N388">
        <v>65</v>
      </c>
    </row>
    <row r="389" spans="1:14">
      <c r="A389">
        <v>10397</v>
      </c>
      <c r="B389" t="s">
        <v>52</v>
      </c>
      <c r="C389" t="s">
        <v>24</v>
      </c>
      <c r="D389" t="s">
        <v>20</v>
      </c>
      <c r="E389">
        <v>6</v>
      </c>
      <c r="F389" s="3">
        <v>548</v>
      </c>
      <c r="G389">
        <v>7</v>
      </c>
      <c r="H389" t="s">
        <v>17</v>
      </c>
      <c r="I389">
        <v>42</v>
      </c>
      <c r="J389">
        <v>90</v>
      </c>
      <c r="K389">
        <v>20</v>
      </c>
      <c r="L389">
        <v>29</v>
      </c>
      <c r="M389">
        <v>9</v>
      </c>
      <c r="N389">
        <v>53</v>
      </c>
    </row>
    <row r="390" spans="1:14">
      <c r="A390">
        <v>10398</v>
      </c>
      <c r="B390" t="s">
        <v>47</v>
      </c>
      <c r="C390" t="s">
        <v>28</v>
      </c>
      <c r="D390" t="s">
        <v>51</v>
      </c>
      <c r="E390">
        <v>1</v>
      </c>
      <c r="F390" s="3">
        <v>69</v>
      </c>
      <c r="G390">
        <v>11</v>
      </c>
      <c r="H390" t="s">
        <v>17</v>
      </c>
      <c r="I390">
        <v>73</v>
      </c>
      <c r="J390">
        <v>60</v>
      </c>
      <c r="K390">
        <v>40</v>
      </c>
      <c r="L390">
        <v>35</v>
      </c>
      <c r="M390">
        <v>53</v>
      </c>
      <c r="N390">
        <v>9</v>
      </c>
    </row>
    <row r="391" spans="1:14">
      <c r="A391">
        <v>10399</v>
      </c>
      <c r="B391" t="s">
        <v>33</v>
      </c>
      <c r="C391" t="s">
        <v>32</v>
      </c>
      <c r="D391" t="s">
        <v>29</v>
      </c>
      <c r="E391">
        <v>6</v>
      </c>
      <c r="F391" s="3">
        <v>674</v>
      </c>
      <c r="G391">
        <v>4</v>
      </c>
      <c r="H391" t="s">
        <v>21</v>
      </c>
      <c r="I391">
        <v>17</v>
      </c>
      <c r="J391">
        <v>58</v>
      </c>
      <c r="K391">
        <v>38</v>
      </c>
      <c r="L391">
        <v>86</v>
      </c>
      <c r="M391">
        <v>66</v>
      </c>
      <c r="N391">
        <v>13</v>
      </c>
    </row>
    <row r="392" spans="1:14">
      <c r="A392">
        <v>10400</v>
      </c>
      <c r="B392" t="s">
        <v>31</v>
      </c>
      <c r="C392" t="s">
        <v>50</v>
      </c>
      <c r="D392" t="s">
        <v>35</v>
      </c>
      <c r="E392">
        <v>10</v>
      </c>
      <c r="F392" s="3">
        <v>997</v>
      </c>
      <c r="G392">
        <v>11</v>
      </c>
      <c r="H392" t="s">
        <v>17</v>
      </c>
      <c r="I392">
        <v>10</v>
      </c>
      <c r="J392">
        <v>33</v>
      </c>
      <c r="K392">
        <v>32</v>
      </c>
      <c r="L392">
        <v>91</v>
      </c>
      <c r="M392">
        <v>7</v>
      </c>
      <c r="N392">
        <v>36</v>
      </c>
    </row>
    <row r="393" spans="1:14">
      <c r="A393">
        <v>10401</v>
      </c>
      <c r="B393" t="s">
        <v>47</v>
      </c>
      <c r="C393" t="s">
        <v>34</v>
      </c>
      <c r="D393" t="s">
        <v>35</v>
      </c>
      <c r="E393">
        <v>5</v>
      </c>
      <c r="F393" s="3">
        <v>491</v>
      </c>
      <c r="G393">
        <v>8</v>
      </c>
      <c r="H393" t="s">
        <v>21</v>
      </c>
      <c r="I393">
        <v>5</v>
      </c>
      <c r="J393">
        <v>77</v>
      </c>
      <c r="K393">
        <v>88</v>
      </c>
      <c r="L393">
        <v>26</v>
      </c>
      <c r="M393">
        <v>41</v>
      </c>
      <c r="N393">
        <v>64</v>
      </c>
    </row>
    <row r="394" spans="1:14">
      <c r="A394">
        <v>10403</v>
      </c>
      <c r="B394" t="s">
        <v>47</v>
      </c>
      <c r="C394" t="s">
        <v>45</v>
      </c>
      <c r="D394" t="s">
        <v>25</v>
      </c>
      <c r="E394">
        <v>8</v>
      </c>
      <c r="F394" s="3">
        <v>932</v>
      </c>
      <c r="G394">
        <v>7</v>
      </c>
      <c r="H394" t="s">
        <v>17</v>
      </c>
      <c r="I394">
        <v>7</v>
      </c>
      <c r="J394">
        <v>64</v>
      </c>
      <c r="K394">
        <v>80</v>
      </c>
      <c r="L394">
        <v>96</v>
      </c>
      <c r="M394">
        <v>30</v>
      </c>
      <c r="N394">
        <v>65</v>
      </c>
    </row>
    <row r="395" spans="1:14">
      <c r="A395">
        <v>10404</v>
      </c>
      <c r="B395" t="s">
        <v>18</v>
      </c>
      <c r="C395" t="s">
        <v>45</v>
      </c>
      <c r="D395" t="s">
        <v>51</v>
      </c>
      <c r="E395">
        <v>9</v>
      </c>
      <c r="F395" s="3">
        <v>971</v>
      </c>
      <c r="G395">
        <v>5</v>
      </c>
      <c r="H395" t="s">
        <v>21</v>
      </c>
      <c r="I395">
        <v>92</v>
      </c>
      <c r="J395">
        <v>12</v>
      </c>
      <c r="K395">
        <v>37</v>
      </c>
      <c r="L395">
        <v>97</v>
      </c>
      <c r="M395">
        <v>87</v>
      </c>
      <c r="N395">
        <v>64</v>
      </c>
    </row>
    <row r="396" spans="1:14">
      <c r="A396">
        <v>10405</v>
      </c>
      <c r="B396" t="s">
        <v>47</v>
      </c>
      <c r="C396" t="s">
        <v>32</v>
      </c>
      <c r="D396" t="s">
        <v>43</v>
      </c>
      <c r="E396">
        <v>3</v>
      </c>
      <c r="F396" s="3">
        <v>500</v>
      </c>
      <c r="G396">
        <v>5</v>
      </c>
      <c r="H396" t="s">
        <v>21</v>
      </c>
      <c r="I396">
        <v>16</v>
      </c>
      <c r="J396">
        <v>27</v>
      </c>
      <c r="K396">
        <v>81</v>
      </c>
      <c r="L396">
        <v>20</v>
      </c>
      <c r="M396">
        <v>14</v>
      </c>
      <c r="N396">
        <v>60</v>
      </c>
    </row>
    <row r="397" spans="1:14">
      <c r="A397">
        <v>10406</v>
      </c>
      <c r="B397" t="s">
        <v>18</v>
      </c>
      <c r="C397" t="s">
        <v>32</v>
      </c>
      <c r="D397" t="s">
        <v>55</v>
      </c>
      <c r="E397">
        <v>10</v>
      </c>
      <c r="F397" s="3">
        <v>515</v>
      </c>
      <c r="G397">
        <v>11</v>
      </c>
      <c r="H397" t="s">
        <v>21</v>
      </c>
      <c r="I397">
        <v>93</v>
      </c>
      <c r="J397">
        <v>26</v>
      </c>
      <c r="K397">
        <v>72</v>
      </c>
      <c r="L397">
        <v>98</v>
      </c>
      <c r="M397">
        <v>46</v>
      </c>
      <c r="N397">
        <v>66</v>
      </c>
    </row>
    <row r="398" spans="1:14">
      <c r="A398">
        <v>10407</v>
      </c>
      <c r="B398" t="s">
        <v>52</v>
      </c>
      <c r="C398" t="s">
        <v>38</v>
      </c>
      <c r="D398" t="s">
        <v>25</v>
      </c>
      <c r="E398">
        <v>4</v>
      </c>
      <c r="F398" s="3">
        <v>318</v>
      </c>
      <c r="G398">
        <v>7</v>
      </c>
      <c r="H398" t="s">
        <v>17</v>
      </c>
      <c r="I398">
        <v>31</v>
      </c>
      <c r="J398">
        <v>93</v>
      </c>
      <c r="K398">
        <v>18</v>
      </c>
      <c r="L398">
        <v>89</v>
      </c>
      <c r="M398">
        <v>21</v>
      </c>
      <c r="N398">
        <v>49</v>
      </c>
    </row>
    <row r="399" spans="1:14">
      <c r="A399">
        <v>10408</v>
      </c>
      <c r="B399" t="s">
        <v>23</v>
      </c>
      <c r="C399" t="s">
        <v>24</v>
      </c>
      <c r="D399" t="s">
        <v>43</v>
      </c>
      <c r="E399">
        <v>4</v>
      </c>
      <c r="F399" s="3">
        <v>645</v>
      </c>
      <c r="G399">
        <v>4</v>
      </c>
      <c r="H399" t="s">
        <v>17</v>
      </c>
      <c r="I399">
        <v>15</v>
      </c>
      <c r="J399">
        <v>76</v>
      </c>
      <c r="K399">
        <v>49</v>
      </c>
      <c r="L399">
        <v>11</v>
      </c>
      <c r="M399">
        <v>34</v>
      </c>
      <c r="N399">
        <v>95</v>
      </c>
    </row>
    <row r="400" spans="1:14">
      <c r="A400">
        <v>10409</v>
      </c>
      <c r="B400" t="s">
        <v>18</v>
      </c>
      <c r="C400" t="s">
        <v>19</v>
      </c>
      <c r="D400" t="s">
        <v>55</v>
      </c>
      <c r="E400">
        <v>6</v>
      </c>
      <c r="F400" s="3">
        <v>156</v>
      </c>
      <c r="G400">
        <v>7</v>
      </c>
      <c r="H400" t="s">
        <v>17</v>
      </c>
      <c r="I400">
        <v>14</v>
      </c>
      <c r="J400">
        <v>76</v>
      </c>
      <c r="K400">
        <v>29</v>
      </c>
      <c r="L400">
        <v>24</v>
      </c>
      <c r="M400">
        <v>44</v>
      </c>
      <c r="N400">
        <v>48</v>
      </c>
    </row>
    <row r="401" spans="1:14">
      <c r="A401">
        <v>10410</v>
      </c>
      <c r="B401" t="s">
        <v>23</v>
      </c>
      <c r="C401" t="s">
        <v>19</v>
      </c>
      <c r="D401" t="s">
        <v>51</v>
      </c>
      <c r="E401">
        <v>9</v>
      </c>
      <c r="F401" s="3">
        <v>313</v>
      </c>
      <c r="G401">
        <v>4</v>
      </c>
      <c r="H401" t="s">
        <v>17</v>
      </c>
      <c r="I401">
        <v>61</v>
      </c>
      <c r="J401">
        <v>25</v>
      </c>
      <c r="K401">
        <v>41</v>
      </c>
      <c r="L401">
        <v>37</v>
      </c>
      <c r="M401">
        <v>57</v>
      </c>
      <c r="N401">
        <v>47</v>
      </c>
    </row>
    <row r="402" spans="1:14">
      <c r="A402">
        <v>10411</v>
      </c>
      <c r="B402" t="s">
        <v>33</v>
      </c>
      <c r="C402" t="s">
        <v>19</v>
      </c>
      <c r="D402" t="s">
        <v>43</v>
      </c>
      <c r="E402">
        <v>6</v>
      </c>
      <c r="F402" s="3">
        <v>317</v>
      </c>
      <c r="G402">
        <v>9</v>
      </c>
      <c r="H402" t="s">
        <v>21</v>
      </c>
      <c r="I402">
        <v>61</v>
      </c>
      <c r="J402">
        <v>50</v>
      </c>
      <c r="K402">
        <v>81</v>
      </c>
      <c r="L402">
        <v>7</v>
      </c>
      <c r="M402">
        <v>16</v>
      </c>
      <c r="N402">
        <v>29</v>
      </c>
    </row>
    <row r="403" spans="1:14">
      <c r="A403">
        <v>10412</v>
      </c>
      <c r="B403" t="s">
        <v>31</v>
      </c>
      <c r="C403" t="s">
        <v>42</v>
      </c>
      <c r="D403" t="s">
        <v>20</v>
      </c>
      <c r="E403">
        <v>10</v>
      </c>
      <c r="F403" s="3">
        <v>646</v>
      </c>
      <c r="G403">
        <v>7</v>
      </c>
      <c r="H403" t="s">
        <v>21</v>
      </c>
      <c r="I403">
        <v>35</v>
      </c>
      <c r="J403">
        <v>77</v>
      </c>
      <c r="K403">
        <v>18</v>
      </c>
      <c r="L403">
        <v>76</v>
      </c>
      <c r="M403">
        <v>87</v>
      </c>
      <c r="N403">
        <v>21</v>
      </c>
    </row>
    <row r="404" spans="1:14">
      <c r="A404">
        <v>10413</v>
      </c>
      <c r="B404" t="s">
        <v>23</v>
      </c>
      <c r="C404" t="s">
        <v>24</v>
      </c>
      <c r="D404" t="s">
        <v>43</v>
      </c>
      <c r="E404">
        <v>2</v>
      </c>
      <c r="F404" s="3">
        <v>766</v>
      </c>
      <c r="G404">
        <v>11</v>
      </c>
      <c r="H404" t="s">
        <v>21</v>
      </c>
      <c r="I404">
        <v>18</v>
      </c>
      <c r="J404">
        <v>13</v>
      </c>
      <c r="K404">
        <v>25</v>
      </c>
      <c r="L404">
        <v>2</v>
      </c>
      <c r="M404">
        <v>33</v>
      </c>
      <c r="N404">
        <v>70</v>
      </c>
    </row>
    <row r="405" spans="1:14">
      <c r="A405">
        <v>10415</v>
      </c>
      <c r="B405" t="s">
        <v>18</v>
      </c>
      <c r="C405" t="s">
        <v>45</v>
      </c>
      <c r="D405" t="s">
        <v>25</v>
      </c>
      <c r="E405">
        <v>3</v>
      </c>
      <c r="F405" s="3">
        <v>73</v>
      </c>
      <c r="G405">
        <v>11</v>
      </c>
      <c r="H405" t="s">
        <v>17</v>
      </c>
      <c r="I405">
        <v>62</v>
      </c>
      <c r="J405">
        <v>98</v>
      </c>
      <c r="K405">
        <v>98</v>
      </c>
      <c r="L405">
        <v>87</v>
      </c>
      <c r="M405">
        <v>31</v>
      </c>
      <c r="N405">
        <v>33</v>
      </c>
    </row>
    <row r="406" spans="1:14">
      <c r="A406">
        <v>10416</v>
      </c>
      <c r="B406" t="s">
        <v>31</v>
      </c>
      <c r="C406" t="s">
        <v>45</v>
      </c>
      <c r="D406" t="s">
        <v>43</v>
      </c>
      <c r="E406">
        <v>1</v>
      </c>
      <c r="F406" s="3">
        <v>514</v>
      </c>
      <c r="G406">
        <v>10</v>
      </c>
      <c r="H406" t="s">
        <v>17</v>
      </c>
      <c r="I406">
        <v>95</v>
      </c>
      <c r="J406">
        <v>76</v>
      </c>
      <c r="K406">
        <v>94</v>
      </c>
      <c r="L406">
        <v>9</v>
      </c>
      <c r="M406">
        <v>25</v>
      </c>
      <c r="N406">
        <v>55</v>
      </c>
    </row>
    <row r="407" spans="1:14">
      <c r="A407">
        <v>10417</v>
      </c>
      <c r="B407" t="s">
        <v>18</v>
      </c>
      <c r="C407" t="s">
        <v>42</v>
      </c>
      <c r="D407" t="s">
        <v>35</v>
      </c>
      <c r="E407">
        <v>5</v>
      </c>
      <c r="F407" s="3">
        <v>248</v>
      </c>
      <c r="G407">
        <v>5</v>
      </c>
      <c r="H407" t="s">
        <v>17</v>
      </c>
      <c r="I407">
        <v>25</v>
      </c>
      <c r="J407">
        <v>83</v>
      </c>
      <c r="K407">
        <v>33</v>
      </c>
      <c r="L407">
        <v>24</v>
      </c>
      <c r="M407">
        <v>5</v>
      </c>
      <c r="N407">
        <v>95</v>
      </c>
    </row>
    <row r="408" spans="1:14">
      <c r="A408">
        <v>10418</v>
      </c>
      <c r="B408" t="s">
        <v>18</v>
      </c>
      <c r="C408" t="s">
        <v>24</v>
      </c>
      <c r="D408" t="s">
        <v>43</v>
      </c>
      <c r="E408">
        <v>7</v>
      </c>
      <c r="F408" s="3">
        <v>309</v>
      </c>
      <c r="G408">
        <v>10</v>
      </c>
      <c r="H408" t="s">
        <v>17</v>
      </c>
      <c r="I408">
        <v>49</v>
      </c>
      <c r="J408">
        <v>65</v>
      </c>
      <c r="K408">
        <v>7</v>
      </c>
      <c r="L408">
        <v>44</v>
      </c>
      <c r="M408">
        <v>35</v>
      </c>
      <c r="N408">
        <v>60</v>
      </c>
    </row>
    <row r="409" spans="1:14">
      <c r="A409">
        <v>10419</v>
      </c>
      <c r="B409" t="s">
        <v>33</v>
      </c>
      <c r="C409" t="s">
        <v>32</v>
      </c>
      <c r="D409" t="s">
        <v>55</v>
      </c>
      <c r="E409">
        <v>10</v>
      </c>
      <c r="F409" s="3">
        <v>625</v>
      </c>
      <c r="G409">
        <v>5</v>
      </c>
      <c r="H409" t="s">
        <v>17</v>
      </c>
      <c r="I409">
        <v>67</v>
      </c>
      <c r="J409">
        <v>87</v>
      </c>
      <c r="K409">
        <v>53</v>
      </c>
      <c r="L409">
        <v>90</v>
      </c>
      <c r="M409">
        <v>92</v>
      </c>
      <c r="N409">
        <v>19</v>
      </c>
    </row>
    <row r="410" spans="1:14">
      <c r="A410">
        <v>10420</v>
      </c>
      <c r="B410" t="s">
        <v>31</v>
      </c>
      <c r="C410" t="s">
        <v>32</v>
      </c>
      <c r="D410" t="s">
        <v>40</v>
      </c>
      <c r="E410">
        <v>5</v>
      </c>
      <c r="F410" s="3">
        <v>440</v>
      </c>
      <c r="G410">
        <v>9</v>
      </c>
      <c r="H410" t="s">
        <v>17</v>
      </c>
      <c r="I410">
        <v>30</v>
      </c>
      <c r="J410">
        <v>28</v>
      </c>
      <c r="K410">
        <v>36</v>
      </c>
      <c r="L410">
        <v>4</v>
      </c>
      <c r="M410">
        <v>49</v>
      </c>
      <c r="N410">
        <v>14</v>
      </c>
    </row>
    <row r="411" spans="1:14">
      <c r="A411">
        <v>10421</v>
      </c>
      <c r="B411" t="s">
        <v>23</v>
      </c>
      <c r="C411" t="s">
        <v>24</v>
      </c>
      <c r="D411" t="s">
        <v>40</v>
      </c>
      <c r="E411">
        <v>9</v>
      </c>
      <c r="F411" s="3">
        <v>582</v>
      </c>
      <c r="G411">
        <v>10</v>
      </c>
      <c r="H411" t="s">
        <v>17</v>
      </c>
      <c r="I411">
        <v>53</v>
      </c>
      <c r="J411">
        <v>57</v>
      </c>
      <c r="K411">
        <v>89</v>
      </c>
      <c r="L411">
        <v>39</v>
      </c>
      <c r="M411">
        <v>55</v>
      </c>
      <c r="N411">
        <v>82</v>
      </c>
    </row>
    <row r="412" spans="1:14">
      <c r="A412">
        <v>10422</v>
      </c>
      <c r="B412" t="s">
        <v>33</v>
      </c>
      <c r="C412" t="s">
        <v>42</v>
      </c>
      <c r="D412" t="s">
        <v>40</v>
      </c>
      <c r="E412">
        <v>4</v>
      </c>
      <c r="F412" s="3">
        <v>824</v>
      </c>
      <c r="G412">
        <v>10</v>
      </c>
      <c r="H412" t="s">
        <v>21</v>
      </c>
      <c r="I412">
        <v>86</v>
      </c>
      <c r="J412">
        <v>67</v>
      </c>
      <c r="K412">
        <v>61</v>
      </c>
      <c r="L412">
        <v>7</v>
      </c>
      <c r="M412">
        <v>45</v>
      </c>
      <c r="N412">
        <v>43</v>
      </c>
    </row>
    <row r="413" spans="1:14">
      <c r="A413">
        <v>10423</v>
      </c>
      <c r="B413" t="s">
        <v>31</v>
      </c>
      <c r="C413" t="s">
        <v>50</v>
      </c>
      <c r="D413" t="s">
        <v>29</v>
      </c>
      <c r="E413">
        <v>2</v>
      </c>
      <c r="F413" s="3">
        <v>219</v>
      </c>
      <c r="G413">
        <v>8</v>
      </c>
      <c r="H413" t="s">
        <v>17</v>
      </c>
      <c r="I413">
        <v>73</v>
      </c>
      <c r="J413">
        <v>59</v>
      </c>
      <c r="K413">
        <v>29</v>
      </c>
      <c r="L413">
        <v>28</v>
      </c>
      <c r="M413">
        <v>1</v>
      </c>
      <c r="N413">
        <v>12</v>
      </c>
    </row>
    <row r="414" spans="1:14">
      <c r="A414">
        <v>10424</v>
      </c>
      <c r="B414" t="s">
        <v>18</v>
      </c>
      <c r="C414" t="s">
        <v>38</v>
      </c>
      <c r="D414" t="s">
        <v>51</v>
      </c>
      <c r="E414">
        <v>5</v>
      </c>
      <c r="F414" s="3">
        <v>844</v>
      </c>
      <c r="G414">
        <v>6</v>
      </c>
      <c r="H414" t="s">
        <v>17</v>
      </c>
      <c r="I414">
        <v>53</v>
      </c>
      <c r="J414">
        <v>30</v>
      </c>
      <c r="K414">
        <v>56</v>
      </c>
      <c r="L414">
        <v>13</v>
      </c>
      <c r="M414">
        <v>84</v>
      </c>
      <c r="N414">
        <v>19</v>
      </c>
    </row>
    <row r="415" spans="1:14">
      <c r="A415">
        <v>10425</v>
      </c>
      <c r="B415" t="s">
        <v>47</v>
      </c>
      <c r="C415" t="s">
        <v>38</v>
      </c>
      <c r="D415" t="s">
        <v>25</v>
      </c>
      <c r="E415">
        <v>9</v>
      </c>
      <c r="F415" s="3">
        <v>704</v>
      </c>
      <c r="G415">
        <v>5</v>
      </c>
      <c r="H415" t="s">
        <v>21</v>
      </c>
      <c r="I415">
        <v>73</v>
      </c>
      <c r="J415">
        <v>90</v>
      </c>
      <c r="K415">
        <v>25</v>
      </c>
      <c r="L415">
        <v>46</v>
      </c>
      <c r="M415">
        <v>4</v>
      </c>
      <c r="N415">
        <v>21</v>
      </c>
    </row>
    <row r="416" spans="1:14">
      <c r="A416">
        <v>10426</v>
      </c>
      <c r="B416" t="s">
        <v>52</v>
      </c>
      <c r="C416" t="s">
        <v>28</v>
      </c>
      <c r="D416" t="s">
        <v>35</v>
      </c>
      <c r="E416">
        <v>7</v>
      </c>
      <c r="F416" s="3">
        <v>374</v>
      </c>
      <c r="G416">
        <v>4</v>
      </c>
      <c r="H416" t="s">
        <v>21</v>
      </c>
      <c r="I416">
        <v>48</v>
      </c>
      <c r="J416">
        <v>49</v>
      </c>
      <c r="K416">
        <v>86</v>
      </c>
      <c r="L416">
        <v>40</v>
      </c>
      <c r="M416">
        <v>87</v>
      </c>
      <c r="N416">
        <v>96</v>
      </c>
    </row>
    <row r="417" spans="1:14">
      <c r="A417">
        <v>10427</v>
      </c>
      <c r="B417" t="s">
        <v>23</v>
      </c>
      <c r="C417" t="s">
        <v>28</v>
      </c>
      <c r="D417" t="s">
        <v>51</v>
      </c>
      <c r="E417">
        <v>4</v>
      </c>
      <c r="F417" s="3">
        <v>106</v>
      </c>
      <c r="G417">
        <v>4</v>
      </c>
      <c r="H417" t="s">
        <v>21</v>
      </c>
      <c r="I417">
        <v>56</v>
      </c>
      <c r="J417">
        <v>59</v>
      </c>
      <c r="K417">
        <v>45</v>
      </c>
      <c r="L417">
        <v>27</v>
      </c>
      <c r="M417">
        <v>45</v>
      </c>
      <c r="N417">
        <v>34</v>
      </c>
    </row>
    <row r="418" spans="1:14">
      <c r="A418">
        <v>10428</v>
      </c>
      <c r="B418" t="s">
        <v>33</v>
      </c>
      <c r="C418" t="s">
        <v>37</v>
      </c>
      <c r="D418" t="s">
        <v>29</v>
      </c>
      <c r="E418">
        <v>8</v>
      </c>
      <c r="F418" s="3">
        <v>470</v>
      </c>
      <c r="G418">
        <v>9</v>
      </c>
      <c r="H418" t="s">
        <v>21</v>
      </c>
      <c r="I418">
        <v>47</v>
      </c>
      <c r="J418">
        <v>30</v>
      </c>
      <c r="K418">
        <v>45</v>
      </c>
      <c r="L418">
        <v>76</v>
      </c>
      <c r="M418">
        <v>35</v>
      </c>
      <c r="N418">
        <v>1</v>
      </c>
    </row>
    <row r="419" spans="1:14">
      <c r="A419">
        <v>10429</v>
      </c>
      <c r="B419" t="s">
        <v>23</v>
      </c>
      <c r="C419" t="s">
        <v>45</v>
      </c>
      <c r="D419" t="s">
        <v>40</v>
      </c>
      <c r="E419">
        <v>6</v>
      </c>
      <c r="F419" s="3">
        <v>68</v>
      </c>
      <c r="G419">
        <v>7</v>
      </c>
      <c r="H419" t="s">
        <v>17</v>
      </c>
      <c r="I419">
        <v>74</v>
      </c>
      <c r="J419">
        <v>68</v>
      </c>
      <c r="K419">
        <v>81</v>
      </c>
      <c r="L419">
        <v>21</v>
      </c>
      <c r="M419">
        <v>53</v>
      </c>
      <c r="N419">
        <v>37</v>
      </c>
    </row>
    <row r="420" spans="1:14">
      <c r="A420">
        <v>10430</v>
      </c>
      <c r="B420" t="s">
        <v>31</v>
      </c>
      <c r="C420" t="s">
        <v>42</v>
      </c>
      <c r="D420" t="s">
        <v>20</v>
      </c>
      <c r="E420">
        <v>3</v>
      </c>
      <c r="F420" s="3">
        <v>247</v>
      </c>
      <c r="G420">
        <v>5</v>
      </c>
      <c r="H420" t="s">
        <v>21</v>
      </c>
      <c r="I420">
        <v>62</v>
      </c>
      <c r="J420">
        <v>59</v>
      </c>
      <c r="K420">
        <v>2</v>
      </c>
      <c r="L420">
        <v>42</v>
      </c>
      <c r="M420">
        <v>86</v>
      </c>
      <c r="N420">
        <v>62</v>
      </c>
    </row>
    <row r="421" spans="1:14">
      <c r="A421">
        <v>10431</v>
      </c>
      <c r="B421" t="s">
        <v>52</v>
      </c>
      <c r="C421" t="s">
        <v>42</v>
      </c>
      <c r="D421" t="s">
        <v>25</v>
      </c>
      <c r="E421">
        <v>1</v>
      </c>
      <c r="F421" s="3">
        <v>940</v>
      </c>
      <c r="G421">
        <v>5</v>
      </c>
      <c r="H421" t="s">
        <v>21</v>
      </c>
      <c r="I421">
        <v>86</v>
      </c>
      <c r="J421">
        <v>19</v>
      </c>
      <c r="K421">
        <v>96</v>
      </c>
      <c r="L421">
        <v>57</v>
      </c>
      <c r="M421">
        <v>24</v>
      </c>
      <c r="N421">
        <v>59</v>
      </c>
    </row>
    <row r="422" spans="1:14">
      <c r="A422">
        <v>10432</v>
      </c>
      <c r="B422" t="s">
        <v>31</v>
      </c>
      <c r="C422" t="s">
        <v>34</v>
      </c>
      <c r="D422" t="s">
        <v>20</v>
      </c>
      <c r="E422">
        <v>11</v>
      </c>
      <c r="F422" s="3">
        <v>916</v>
      </c>
      <c r="G422">
        <v>6</v>
      </c>
      <c r="H422" t="s">
        <v>21</v>
      </c>
      <c r="I422">
        <v>94</v>
      </c>
      <c r="J422">
        <v>52</v>
      </c>
      <c r="K422">
        <v>67</v>
      </c>
      <c r="L422">
        <v>56</v>
      </c>
      <c r="M422">
        <v>62</v>
      </c>
      <c r="N422">
        <v>30</v>
      </c>
    </row>
    <row r="423" spans="1:14">
      <c r="A423">
        <v>10433</v>
      </c>
      <c r="B423" t="s">
        <v>31</v>
      </c>
      <c r="C423" t="s">
        <v>37</v>
      </c>
      <c r="D423" t="s">
        <v>35</v>
      </c>
      <c r="E423">
        <v>8</v>
      </c>
      <c r="F423" s="3">
        <v>619</v>
      </c>
      <c r="G423">
        <v>5</v>
      </c>
      <c r="H423" t="s">
        <v>17</v>
      </c>
      <c r="I423">
        <v>17</v>
      </c>
      <c r="J423">
        <v>76</v>
      </c>
      <c r="K423">
        <v>18</v>
      </c>
      <c r="L423">
        <v>31</v>
      </c>
      <c r="M423">
        <v>86</v>
      </c>
      <c r="N423">
        <v>70</v>
      </c>
    </row>
    <row r="424" spans="1:14">
      <c r="A424">
        <v>10434</v>
      </c>
      <c r="B424" t="s">
        <v>52</v>
      </c>
      <c r="C424" t="s">
        <v>50</v>
      </c>
      <c r="D424" t="s">
        <v>46</v>
      </c>
      <c r="E424">
        <v>10</v>
      </c>
      <c r="F424" s="3">
        <v>973</v>
      </c>
      <c r="G424">
        <v>9</v>
      </c>
      <c r="H424" t="s">
        <v>21</v>
      </c>
      <c r="I424">
        <v>95</v>
      </c>
      <c r="J424">
        <v>23</v>
      </c>
      <c r="K424">
        <v>49</v>
      </c>
      <c r="L424">
        <v>73</v>
      </c>
      <c r="M424">
        <v>54</v>
      </c>
      <c r="N424">
        <v>16</v>
      </c>
    </row>
    <row r="425" spans="1:14">
      <c r="A425">
        <v>10435</v>
      </c>
      <c r="B425" t="s">
        <v>33</v>
      </c>
      <c r="C425" t="s">
        <v>45</v>
      </c>
      <c r="D425" t="s">
        <v>25</v>
      </c>
      <c r="E425">
        <v>4</v>
      </c>
      <c r="F425" s="3">
        <v>195</v>
      </c>
      <c r="G425">
        <v>8</v>
      </c>
      <c r="H425" t="s">
        <v>17</v>
      </c>
      <c r="I425">
        <v>32</v>
      </c>
      <c r="J425">
        <v>50</v>
      </c>
      <c r="K425">
        <v>27</v>
      </c>
      <c r="L425">
        <v>32</v>
      </c>
      <c r="M425">
        <v>28</v>
      </c>
      <c r="N425">
        <v>40</v>
      </c>
    </row>
    <row r="426" spans="1:14">
      <c r="A426">
        <v>10436</v>
      </c>
      <c r="B426" t="s">
        <v>18</v>
      </c>
      <c r="C426" t="s">
        <v>19</v>
      </c>
      <c r="D426" t="s">
        <v>20</v>
      </c>
      <c r="E426">
        <v>8</v>
      </c>
      <c r="F426" s="3">
        <v>353</v>
      </c>
      <c r="G426">
        <v>4</v>
      </c>
      <c r="H426" t="s">
        <v>17</v>
      </c>
      <c r="I426">
        <v>57</v>
      </c>
      <c r="J426">
        <v>93</v>
      </c>
      <c r="K426">
        <v>80</v>
      </c>
      <c r="L426">
        <v>87</v>
      </c>
      <c r="M426">
        <v>41</v>
      </c>
      <c r="N426">
        <v>43</v>
      </c>
    </row>
    <row r="427" spans="1:14">
      <c r="A427">
        <v>10437</v>
      </c>
      <c r="B427" t="s">
        <v>52</v>
      </c>
      <c r="C427" t="s">
        <v>32</v>
      </c>
      <c r="D427" t="s">
        <v>43</v>
      </c>
      <c r="E427">
        <v>11</v>
      </c>
      <c r="F427" s="3">
        <v>353</v>
      </c>
      <c r="G427">
        <v>11</v>
      </c>
      <c r="H427" t="s">
        <v>21</v>
      </c>
      <c r="I427">
        <v>65</v>
      </c>
      <c r="J427">
        <v>81</v>
      </c>
      <c r="K427">
        <v>7</v>
      </c>
      <c r="L427">
        <v>14</v>
      </c>
      <c r="M427">
        <v>2</v>
      </c>
      <c r="N427">
        <v>96</v>
      </c>
    </row>
    <row r="428" spans="1:14">
      <c r="A428">
        <v>10438</v>
      </c>
      <c r="B428" t="s">
        <v>18</v>
      </c>
      <c r="C428" t="s">
        <v>50</v>
      </c>
      <c r="D428" t="s">
        <v>25</v>
      </c>
      <c r="E428">
        <v>11</v>
      </c>
      <c r="F428" s="3">
        <v>784</v>
      </c>
      <c r="G428">
        <v>6</v>
      </c>
      <c r="H428" t="s">
        <v>17</v>
      </c>
      <c r="I428">
        <v>60</v>
      </c>
      <c r="J428">
        <v>82</v>
      </c>
      <c r="K428">
        <v>77</v>
      </c>
      <c r="L428">
        <v>61</v>
      </c>
      <c r="M428">
        <v>29</v>
      </c>
      <c r="N428">
        <v>35</v>
      </c>
    </row>
    <row r="429" spans="1:14">
      <c r="A429">
        <v>10439</v>
      </c>
      <c r="B429" t="s">
        <v>31</v>
      </c>
      <c r="C429" t="s">
        <v>34</v>
      </c>
      <c r="D429" t="s">
        <v>20</v>
      </c>
      <c r="E429">
        <v>2</v>
      </c>
      <c r="F429" s="3">
        <v>679</v>
      </c>
      <c r="G429">
        <v>6</v>
      </c>
      <c r="H429" t="s">
        <v>17</v>
      </c>
      <c r="I429">
        <v>9</v>
      </c>
      <c r="J429">
        <v>46</v>
      </c>
      <c r="K429">
        <v>29</v>
      </c>
      <c r="L429">
        <v>55</v>
      </c>
      <c r="M429">
        <v>70</v>
      </c>
      <c r="N429">
        <v>11</v>
      </c>
    </row>
    <row r="430" spans="1:14">
      <c r="A430">
        <v>10440</v>
      </c>
      <c r="B430" t="s">
        <v>33</v>
      </c>
      <c r="C430" t="s">
        <v>50</v>
      </c>
      <c r="D430" t="s">
        <v>55</v>
      </c>
      <c r="E430">
        <v>11</v>
      </c>
      <c r="F430" s="3">
        <v>225</v>
      </c>
      <c r="G430">
        <v>11</v>
      </c>
      <c r="H430" t="s">
        <v>21</v>
      </c>
      <c r="I430">
        <v>48</v>
      </c>
      <c r="J430">
        <v>19</v>
      </c>
      <c r="K430">
        <v>43</v>
      </c>
      <c r="L430">
        <v>11</v>
      </c>
      <c r="M430">
        <v>40</v>
      </c>
      <c r="N430">
        <v>65</v>
      </c>
    </row>
    <row r="431" spans="1:14">
      <c r="A431">
        <v>10441</v>
      </c>
      <c r="B431" t="s">
        <v>18</v>
      </c>
      <c r="C431" t="s">
        <v>34</v>
      </c>
      <c r="D431" t="s">
        <v>55</v>
      </c>
      <c r="E431">
        <v>7</v>
      </c>
      <c r="F431" s="3">
        <v>630</v>
      </c>
      <c r="G431">
        <v>8</v>
      </c>
      <c r="H431" t="s">
        <v>21</v>
      </c>
      <c r="I431">
        <v>30</v>
      </c>
      <c r="J431">
        <v>1</v>
      </c>
      <c r="K431">
        <v>22</v>
      </c>
      <c r="L431">
        <v>24</v>
      </c>
      <c r="M431">
        <v>14</v>
      </c>
      <c r="N431">
        <v>68</v>
      </c>
    </row>
    <row r="432" spans="1:14">
      <c r="A432">
        <v>10442</v>
      </c>
      <c r="B432" t="s">
        <v>33</v>
      </c>
      <c r="C432" t="s">
        <v>24</v>
      </c>
      <c r="D432" t="s">
        <v>51</v>
      </c>
      <c r="E432">
        <v>5</v>
      </c>
      <c r="F432" s="3">
        <v>632</v>
      </c>
      <c r="G432">
        <v>4</v>
      </c>
      <c r="H432" t="s">
        <v>21</v>
      </c>
      <c r="I432">
        <v>84</v>
      </c>
      <c r="J432">
        <v>41</v>
      </c>
      <c r="K432">
        <v>43</v>
      </c>
      <c r="L432">
        <v>85</v>
      </c>
      <c r="M432">
        <v>39</v>
      </c>
      <c r="N432">
        <v>52</v>
      </c>
    </row>
    <row r="433" spans="1:14">
      <c r="A433">
        <v>10443</v>
      </c>
      <c r="B433" t="s">
        <v>18</v>
      </c>
      <c r="C433" t="s">
        <v>34</v>
      </c>
      <c r="D433" t="s">
        <v>20</v>
      </c>
      <c r="E433">
        <v>4</v>
      </c>
      <c r="F433" s="3">
        <v>559</v>
      </c>
      <c r="G433">
        <v>10</v>
      </c>
      <c r="H433" t="s">
        <v>17</v>
      </c>
      <c r="I433">
        <v>2</v>
      </c>
      <c r="J433">
        <v>39</v>
      </c>
      <c r="K433">
        <v>38</v>
      </c>
      <c r="L433">
        <v>15</v>
      </c>
      <c r="M433">
        <v>97</v>
      </c>
      <c r="N433">
        <v>63</v>
      </c>
    </row>
    <row r="434" spans="1:14">
      <c r="A434">
        <v>10444</v>
      </c>
      <c r="B434" t="s">
        <v>47</v>
      </c>
      <c r="C434" t="s">
        <v>50</v>
      </c>
      <c r="D434" t="s">
        <v>40</v>
      </c>
      <c r="E434">
        <v>1</v>
      </c>
      <c r="F434" s="3">
        <v>179</v>
      </c>
      <c r="G434">
        <v>5</v>
      </c>
      <c r="H434" t="s">
        <v>17</v>
      </c>
      <c r="I434">
        <v>82</v>
      </c>
      <c r="J434">
        <v>1</v>
      </c>
      <c r="K434">
        <v>46</v>
      </c>
      <c r="L434">
        <v>52</v>
      </c>
      <c r="M434">
        <v>3</v>
      </c>
      <c r="N434">
        <v>64</v>
      </c>
    </row>
    <row r="435" spans="1:14">
      <c r="A435">
        <v>10445</v>
      </c>
      <c r="B435" t="s">
        <v>33</v>
      </c>
      <c r="C435" t="s">
        <v>34</v>
      </c>
      <c r="D435" t="s">
        <v>29</v>
      </c>
      <c r="E435">
        <v>3</v>
      </c>
      <c r="F435" s="3">
        <v>817</v>
      </c>
      <c r="G435">
        <v>4</v>
      </c>
      <c r="H435" t="s">
        <v>17</v>
      </c>
      <c r="I435">
        <v>94</v>
      </c>
      <c r="J435">
        <v>69</v>
      </c>
      <c r="K435">
        <v>13</v>
      </c>
      <c r="L435">
        <v>67</v>
      </c>
      <c r="M435">
        <v>62</v>
      </c>
      <c r="N435">
        <v>3</v>
      </c>
    </row>
    <row r="436" spans="1:14">
      <c r="A436">
        <v>10446</v>
      </c>
      <c r="B436" t="s">
        <v>52</v>
      </c>
      <c r="C436" t="s">
        <v>50</v>
      </c>
      <c r="D436" t="s">
        <v>55</v>
      </c>
      <c r="E436">
        <v>11</v>
      </c>
      <c r="F436" s="3">
        <v>142</v>
      </c>
      <c r="G436">
        <v>11</v>
      </c>
      <c r="H436" t="s">
        <v>17</v>
      </c>
      <c r="I436">
        <v>7</v>
      </c>
      <c r="J436">
        <v>31</v>
      </c>
      <c r="K436">
        <v>85</v>
      </c>
      <c r="L436">
        <v>71</v>
      </c>
      <c r="M436">
        <v>53</v>
      </c>
      <c r="N436">
        <v>18</v>
      </c>
    </row>
    <row r="437" spans="1:14">
      <c r="A437">
        <v>10447</v>
      </c>
      <c r="B437" t="s">
        <v>23</v>
      </c>
      <c r="C437" t="s">
        <v>42</v>
      </c>
      <c r="D437" t="s">
        <v>40</v>
      </c>
      <c r="E437">
        <v>8</v>
      </c>
      <c r="F437" s="3">
        <v>69</v>
      </c>
      <c r="G437">
        <v>8</v>
      </c>
      <c r="H437" t="s">
        <v>21</v>
      </c>
      <c r="I437">
        <v>21</v>
      </c>
      <c r="J437">
        <v>4</v>
      </c>
      <c r="K437">
        <v>47</v>
      </c>
      <c r="L437">
        <v>95</v>
      </c>
      <c r="M437">
        <v>38</v>
      </c>
      <c r="N437">
        <v>78</v>
      </c>
    </row>
    <row r="438" spans="1:14">
      <c r="A438">
        <v>10448</v>
      </c>
      <c r="B438" t="s">
        <v>23</v>
      </c>
      <c r="C438" t="s">
        <v>42</v>
      </c>
      <c r="D438" t="s">
        <v>20</v>
      </c>
      <c r="E438">
        <v>2</v>
      </c>
      <c r="F438" s="3">
        <v>595</v>
      </c>
      <c r="G438">
        <v>7</v>
      </c>
      <c r="H438" t="s">
        <v>17</v>
      </c>
      <c r="I438">
        <v>44</v>
      </c>
      <c r="J438">
        <v>48</v>
      </c>
      <c r="K438">
        <v>41</v>
      </c>
      <c r="L438">
        <v>61</v>
      </c>
      <c r="M438">
        <v>78</v>
      </c>
      <c r="N438">
        <v>13</v>
      </c>
    </row>
    <row r="439" spans="1:14">
      <c r="A439">
        <v>10449</v>
      </c>
      <c r="B439" t="s">
        <v>33</v>
      </c>
      <c r="C439" t="s">
        <v>38</v>
      </c>
      <c r="D439" t="s">
        <v>35</v>
      </c>
      <c r="E439">
        <v>8</v>
      </c>
      <c r="F439" s="3">
        <v>470</v>
      </c>
      <c r="G439">
        <v>10</v>
      </c>
      <c r="H439" t="s">
        <v>17</v>
      </c>
      <c r="I439">
        <v>57</v>
      </c>
      <c r="J439">
        <v>51</v>
      </c>
      <c r="K439">
        <v>24</v>
      </c>
      <c r="L439">
        <v>89</v>
      </c>
      <c r="M439">
        <v>60</v>
      </c>
      <c r="N439">
        <v>11</v>
      </c>
    </row>
    <row r="440" spans="1:14">
      <c r="A440">
        <v>10450</v>
      </c>
      <c r="B440" t="s">
        <v>23</v>
      </c>
      <c r="C440" t="s">
        <v>34</v>
      </c>
      <c r="D440" t="s">
        <v>25</v>
      </c>
      <c r="E440">
        <v>3</v>
      </c>
      <c r="F440" s="3">
        <v>475</v>
      </c>
      <c r="G440">
        <v>4</v>
      </c>
      <c r="H440" t="s">
        <v>21</v>
      </c>
      <c r="I440">
        <v>14</v>
      </c>
      <c r="J440">
        <v>94</v>
      </c>
      <c r="K440">
        <v>2</v>
      </c>
      <c r="L440">
        <v>66</v>
      </c>
      <c r="M440">
        <v>11</v>
      </c>
      <c r="N440">
        <v>70</v>
      </c>
    </row>
    <row r="441" spans="1:14">
      <c r="A441">
        <v>10451</v>
      </c>
      <c r="B441" t="s">
        <v>33</v>
      </c>
      <c r="C441" t="s">
        <v>38</v>
      </c>
      <c r="D441" t="s">
        <v>51</v>
      </c>
      <c r="E441">
        <v>2</v>
      </c>
      <c r="F441" s="3">
        <v>600</v>
      </c>
      <c r="G441">
        <v>10</v>
      </c>
      <c r="H441" t="s">
        <v>21</v>
      </c>
      <c r="I441">
        <v>13</v>
      </c>
      <c r="J441">
        <v>21</v>
      </c>
      <c r="K441">
        <v>14</v>
      </c>
      <c r="L441">
        <v>36</v>
      </c>
      <c r="M441">
        <v>94</v>
      </c>
      <c r="N441">
        <v>31</v>
      </c>
    </row>
    <row r="442" spans="1:14">
      <c r="A442">
        <v>10452</v>
      </c>
      <c r="B442" t="s">
        <v>23</v>
      </c>
      <c r="C442" t="s">
        <v>28</v>
      </c>
      <c r="D442" t="s">
        <v>29</v>
      </c>
      <c r="E442">
        <v>8</v>
      </c>
      <c r="F442" s="3">
        <v>387</v>
      </c>
      <c r="G442">
        <v>10</v>
      </c>
      <c r="H442" t="s">
        <v>21</v>
      </c>
      <c r="I442">
        <v>7</v>
      </c>
      <c r="J442">
        <v>15</v>
      </c>
      <c r="K442">
        <v>3</v>
      </c>
      <c r="L442">
        <v>99</v>
      </c>
      <c r="M442">
        <v>40</v>
      </c>
      <c r="N442">
        <v>43</v>
      </c>
    </row>
    <row r="443" spans="1:14">
      <c r="A443">
        <v>10453</v>
      </c>
      <c r="B443" t="s">
        <v>23</v>
      </c>
      <c r="C443" t="s">
        <v>28</v>
      </c>
      <c r="D443" t="s">
        <v>20</v>
      </c>
      <c r="E443">
        <v>8</v>
      </c>
      <c r="F443" s="3">
        <v>176</v>
      </c>
      <c r="G443">
        <v>8</v>
      </c>
      <c r="H443" t="s">
        <v>21</v>
      </c>
      <c r="I443">
        <v>15</v>
      </c>
      <c r="J443">
        <v>14</v>
      </c>
      <c r="K443">
        <v>20</v>
      </c>
      <c r="L443">
        <v>28</v>
      </c>
      <c r="M443">
        <v>77</v>
      </c>
      <c r="N443">
        <v>5</v>
      </c>
    </row>
    <row r="444" spans="1:14">
      <c r="A444">
        <v>10454</v>
      </c>
      <c r="B444" t="s">
        <v>52</v>
      </c>
      <c r="C444" t="s">
        <v>28</v>
      </c>
      <c r="D444" t="s">
        <v>51</v>
      </c>
      <c r="E444">
        <v>1</v>
      </c>
      <c r="F444" s="3">
        <v>396</v>
      </c>
      <c r="G444">
        <v>9</v>
      </c>
      <c r="H444" t="s">
        <v>17</v>
      </c>
      <c r="I444">
        <v>26</v>
      </c>
      <c r="J444">
        <v>53</v>
      </c>
      <c r="K444">
        <v>46</v>
      </c>
      <c r="L444">
        <v>34</v>
      </c>
      <c r="M444">
        <v>25</v>
      </c>
      <c r="N444">
        <v>28</v>
      </c>
    </row>
    <row r="445" spans="1:14">
      <c r="A445">
        <v>10455</v>
      </c>
      <c r="B445" t="s">
        <v>23</v>
      </c>
      <c r="C445" t="s">
        <v>42</v>
      </c>
      <c r="D445" t="s">
        <v>20</v>
      </c>
      <c r="E445">
        <v>6</v>
      </c>
      <c r="F445" s="3">
        <v>184</v>
      </c>
      <c r="G445">
        <v>10</v>
      </c>
      <c r="H445" t="s">
        <v>21</v>
      </c>
      <c r="I445">
        <v>97</v>
      </c>
      <c r="J445">
        <v>62</v>
      </c>
      <c r="K445">
        <v>90</v>
      </c>
      <c r="L445">
        <v>73</v>
      </c>
      <c r="M445">
        <v>72</v>
      </c>
      <c r="N445">
        <v>55</v>
      </c>
    </row>
    <row r="446" spans="1:14">
      <c r="A446">
        <v>10456</v>
      </c>
      <c r="B446" t="s">
        <v>52</v>
      </c>
      <c r="C446" t="s">
        <v>19</v>
      </c>
      <c r="D446" t="s">
        <v>40</v>
      </c>
      <c r="E446">
        <v>10</v>
      </c>
      <c r="F446" s="3">
        <v>701</v>
      </c>
      <c r="G446">
        <v>9</v>
      </c>
      <c r="H446" t="s">
        <v>21</v>
      </c>
      <c r="I446">
        <v>33</v>
      </c>
      <c r="J446">
        <v>66</v>
      </c>
      <c r="K446">
        <v>74</v>
      </c>
      <c r="L446">
        <v>21</v>
      </c>
      <c r="M446">
        <v>27</v>
      </c>
      <c r="N446">
        <v>2</v>
      </c>
    </row>
    <row r="447" spans="1:14">
      <c r="A447">
        <v>10457</v>
      </c>
      <c r="B447" t="s">
        <v>31</v>
      </c>
      <c r="C447" t="s">
        <v>42</v>
      </c>
      <c r="D447" t="s">
        <v>29</v>
      </c>
      <c r="E447">
        <v>2</v>
      </c>
      <c r="F447" s="3">
        <v>480</v>
      </c>
      <c r="G447">
        <v>8</v>
      </c>
      <c r="H447" t="s">
        <v>17</v>
      </c>
      <c r="I447">
        <v>99</v>
      </c>
      <c r="J447">
        <v>92</v>
      </c>
      <c r="K447">
        <v>91</v>
      </c>
      <c r="L447">
        <v>63</v>
      </c>
      <c r="M447">
        <v>84</v>
      </c>
      <c r="N447">
        <v>47</v>
      </c>
    </row>
    <row r="448" spans="1:14">
      <c r="A448">
        <v>10458</v>
      </c>
      <c r="B448" t="s">
        <v>47</v>
      </c>
      <c r="C448" t="s">
        <v>42</v>
      </c>
      <c r="D448" t="s">
        <v>29</v>
      </c>
      <c r="E448">
        <v>2</v>
      </c>
      <c r="F448" s="3">
        <v>831</v>
      </c>
      <c r="G448">
        <v>5</v>
      </c>
      <c r="H448" t="s">
        <v>21</v>
      </c>
      <c r="I448">
        <v>29</v>
      </c>
      <c r="J448">
        <v>83</v>
      </c>
      <c r="K448">
        <v>7</v>
      </c>
      <c r="L448">
        <v>50</v>
      </c>
      <c r="M448">
        <v>20</v>
      </c>
      <c r="N448">
        <v>87</v>
      </c>
    </row>
    <row r="449" spans="1:14">
      <c r="A449">
        <v>10459</v>
      </c>
      <c r="B449" t="s">
        <v>52</v>
      </c>
      <c r="C449" t="s">
        <v>42</v>
      </c>
      <c r="D449" t="s">
        <v>43</v>
      </c>
      <c r="E449">
        <v>10</v>
      </c>
      <c r="F449" s="3">
        <v>813</v>
      </c>
      <c r="G449">
        <v>8</v>
      </c>
      <c r="H449" t="s">
        <v>21</v>
      </c>
      <c r="I449">
        <v>64</v>
      </c>
      <c r="J449">
        <v>99</v>
      </c>
      <c r="K449">
        <v>54</v>
      </c>
      <c r="L449">
        <v>45</v>
      </c>
      <c r="M449">
        <v>3</v>
      </c>
      <c r="N449">
        <v>76</v>
      </c>
    </row>
    <row r="450" spans="1:14">
      <c r="A450">
        <v>10460</v>
      </c>
      <c r="B450" t="s">
        <v>52</v>
      </c>
      <c r="C450" t="s">
        <v>28</v>
      </c>
      <c r="D450" t="s">
        <v>35</v>
      </c>
      <c r="E450">
        <v>1</v>
      </c>
      <c r="F450" s="3">
        <v>249</v>
      </c>
      <c r="G450">
        <v>10</v>
      </c>
      <c r="H450" t="s">
        <v>17</v>
      </c>
      <c r="I450">
        <v>64</v>
      </c>
      <c r="J450">
        <v>17</v>
      </c>
      <c r="K450">
        <v>92</v>
      </c>
      <c r="L450">
        <v>93</v>
      </c>
      <c r="M450">
        <v>80</v>
      </c>
      <c r="N450">
        <v>16</v>
      </c>
    </row>
    <row r="451" spans="1:14">
      <c r="A451">
        <v>10461</v>
      </c>
      <c r="B451" t="s">
        <v>23</v>
      </c>
      <c r="C451" t="s">
        <v>34</v>
      </c>
      <c r="D451" t="s">
        <v>48</v>
      </c>
      <c r="E451">
        <v>2</v>
      </c>
      <c r="F451" s="3">
        <v>283</v>
      </c>
      <c r="G451">
        <v>4</v>
      </c>
      <c r="H451" t="s">
        <v>17</v>
      </c>
      <c r="I451">
        <v>87</v>
      </c>
      <c r="J451">
        <v>71</v>
      </c>
      <c r="K451">
        <v>74</v>
      </c>
      <c r="L451">
        <v>58</v>
      </c>
      <c r="M451">
        <v>69</v>
      </c>
      <c r="N451">
        <v>26</v>
      </c>
    </row>
    <row r="452" spans="1:14">
      <c r="A452">
        <v>10462</v>
      </c>
      <c r="B452" t="s">
        <v>33</v>
      </c>
      <c r="C452" t="s">
        <v>37</v>
      </c>
      <c r="D452" t="s">
        <v>46</v>
      </c>
      <c r="E452">
        <v>11</v>
      </c>
      <c r="F452" s="3">
        <v>933</v>
      </c>
      <c r="G452">
        <v>4</v>
      </c>
      <c r="H452" t="s">
        <v>17</v>
      </c>
      <c r="I452">
        <v>24</v>
      </c>
      <c r="J452">
        <v>70</v>
      </c>
      <c r="K452">
        <v>17</v>
      </c>
      <c r="L452">
        <v>45</v>
      </c>
      <c r="M452">
        <v>25</v>
      </c>
      <c r="N452">
        <v>75</v>
      </c>
    </row>
    <row r="453" spans="1:14">
      <c r="A453">
        <v>10463</v>
      </c>
      <c r="B453" t="s">
        <v>23</v>
      </c>
      <c r="C453" t="s">
        <v>45</v>
      </c>
      <c r="D453" t="s">
        <v>46</v>
      </c>
      <c r="E453">
        <v>9</v>
      </c>
      <c r="F453" s="3">
        <v>517</v>
      </c>
      <c r="G453">
        <v>6</v>
      </c>
      <c r="H453" t="s">
        <v>21</v>
      </c>
      <c r="I453">
        <v>36</v>
      </c>
      <c r="J453">
        <v>59</v>
      </c>
      <c r="K453">
        <v>74</v>
      </c>
      <c r="L453">
        <v>82</v>
      </c>
      <c r="M453">
        <v>16</v>
      </c>
      <c r="N453">
        <v>1</v>
      </c>
    </row>
    <row r="454" spans="1:14">
      <c r="A454">
        <v>10464</v>
      </c>
      <c r="B454" t="s">
        <v>47</v>
      </c>
      <c r="C454" t="s">
        <v>42</v>
      </c>
      <c r="D454" t="s">
        <v>51</v>
      </c>
      <c r="E454">
        <v>7</v>
      </c>
      <c r="F454" s="3">
        <v>831</v>
      </c>
      <c r="G454">
        <v>5</v>
      </c>
      <c r="H454" t="s">
        <v>17</v>
      </c>
      <c r="I454">
        <v>99</v>
      </c>
      <c r="J454">
        <v>4</v>
      </c>
      <c r="K454">
        <v>72</v>
      </c>
      <c r="L454">
        <v>16</v>
      </c>
      <c r="M454">
        <v>51</v>
      </c>
      <c r="N454">
        <v>24</v>
      </c>
    </row>
    <row r="455" spans="1:14">
      <c r="A455">
        <v>10465</v>
      </c>
      <c r="B455" t="s">
        <v>31</v>
      </c>
      <c r="C455" t="s">
        <v>42</v>
      </c>
      <c r="D455" t="s">
        <v>25</v>
      </c>
      <c r="E455">
        <v>5</v>
      </c>
      <c r="F455" s="3">
        <v>359</v>
      </c>
      <c r="G455">
        <v>7</v>
      </c>
      <c r="H455" t="s">
        <v>21</v>
      </c>
      <c r="I455">
        <v>78</v>
      </c>
      <c r="J455">
        <v>94</v>
      </c>
      <c r="K455">
        <v>52</v>
      </c>
      <c r="L455">
        <v>85</v>
      </c>
      <c r="M455">
        <v>22</v>
      </c>
      <c r="N455">
        <v>48</v>
      </c>
    </row>
    <row r="456" spans="1:14">
      <c r="A456">
        <v>10466</v>
      </c>
      <c r="B456" t="s">
        <v>23</v>
      </c>
      <c r="C456" t="s">
        <v>34</v>
      </c>
      <c r="D456" t="s">
        <v>46</v>
      </c>
      <c r="E456">
        <v>1</v>
      </c>
      <c r="F456" s="3">
        <v>754</v>
      </c>
      <c r="G456">
        <v>10</v>
      </c>
      <c r="H456" t="s">
        <v>17</v>
      </c>
      <c r="I456">
        <v>56</v>
      </c>
      <c r="J456">
        <v>17</v>
      </c>
      <c r="K456">
        <v>71</v>
      </c>
      <c r="L456">
        <v>89</v>
      </c>
      <c r="M456">
        <v>15</v>
      </c>
      <c r="N456">
        <v>61</v>
      </c>
    </row>
    <row r="457" spans="1:14">
      <c r="A457">
        <v>10467</v>
      </c>
      <c r="B457" t="s">
        <v>31</v>
      </c>
      <c r="C457" t="s">
        <v>28</v>
      </c>
      <c r="D457" t="s">
        <v>48</v>
      </c>
      <c r="E457">
        <v>8</v>
      </c>
      <c r="F457" s="3">
        <v>837</v>
      </c>
      <c r="G457">
        <v>5</v>
      </c>
      <c r="H457" t="s">
        <v>21</v>
      </c>
      <c r="I457">
        <v>93</v>
      </c>
      <c r="J457">
        <v>60</v>
      </c>
      <c r="K457">
        <v>8</v>
      </c>
      <c r="L457">
        <v>50</v>
      </c>
      <c r="M457">
        <v>82</v>
      </c>
      <c r="N457">
        <v>89</v>
      </c>
    </row>
    <row r="458" spans="1:14">
      <c r="A458">
        <v>10468</v>
      </c>
      <c r="B458" t="s">
        <v>23</v>
      </c>
      <c r="C458" t="s">
        <v>42</v>
      </c>
      <c r="D458" t="s">
        <v>40</v>
      </c>
      <c r="E458">
        <v>7</v>
      </c>
      <c r="F458" s="3">
        <v>84</v>
      </c>
      <c r="G458">
        <v>7</v>
      </c>
      <c r="H458" t="s">
        <v>17</v>
      </c>
      <c r="I458">
        <v>94</v>
      </c>
      <c r="J458">
        <v>61</v>
      </c>
      <c r="K458">
        <v>9</v>
      </c>
      <c r="L458">
        <v>12</v>
      </c>
      <c r="M458">
        <v>77</v>
      </c>
      <c r="N458">
        <v>49</v>
      </c>
    </row>
    <row r="459" spans="1:14">
      <c r="A459">
        <v>10469</v>
      </c>
      <c r="B459" t="s">
        <v>47</v>
      </c>
      <c r="C459" t="s">
        <v>34</v>
      </c>
      <c r="D459" t="s">
        <v>29</v>
      </c>
      <c r="E459">
        <v>8</v>
      </c>
      <c r="F459" s="3">
        <v>784</v>
      </c>
      <c r="G459">
        <v>11</v>
      </c>
      <c r="H459" t="s">
        <v>17</v>
      </c>
      <c r="I459">
        <v>8</v>
      </c>
      <c r="J459">
        <v>70</v>
      </c>
      <c r="K459">
        <v>14</v>
      </c>
      <c r="L459">
        <v>31</v>
      </c>
      <c r="M459">
        <v>4</v>
      </c>
      <c r="N459">
        <v>27</v>
      </c>
    </row>
    <row r="460" spans="1:14">
      <c r="A460">
        <v>10470</v>
      </c>
      <c r="B460" t="s">
        <v>47</v>
      </c>
      <c r="C460" t="s">
        <v>24</v>
      </c>
      <c r="D460" t="s">
        <v>29</v>
      </c>
      <c r="E460">
        <v>9</v>
      </c>
      <c r="F460" s="3">
        <v>325</v>
      </c>
      <c r="G460">
        <v>4</v>
      </c>
      <c r="H460" t="s">
        <v>17</v>
      </c>
      <c r="I460">
        <v>65</v>
      </c>
      <c r="J460">
        <v>16</v>
      </c>
      <c r="K460">
        <v>89</v>
      </c>
      <c r="L460">
        <v>27</v>
      </c>
      <c r="M460">
        <v>91</v>
      </c>
      <c r="N460">
        <v>64</v>
      </c>
    </row>
    <row r="461" spans="1:14">
      <c r="A461">
        <v>10471</v>
      </c>
      <c r="B461" t="s">
        <v>18</v>
      </c>
      <c r="C461" t="s">
        <v>19</v>
      </c>
      <c r="D461" t="s">
        <v>35</v>
      </c>
      <c r="E461">
        <v>9</v>
      </c>
      <c r="F461" s="3">
        <v>706</v>
      </c>
      <c r="G461">
        <v>8</v>
      </c>
      <c r="H461" t="s">
        <v>21</v>
      </c>
      <c r="I461">
        <v>15</v>
      </c>
      <c r="J461">
        <v>97</v>
      </c>
      <c r="K461">
        <v>41</v>
      </c>
      <c r="L461">
        <v>76</v>
      </c>
      <c r="M461">
        <v>66</v>
      </c>
      <c r="N461">
        <v>82</v>
      </c>
    </row>
    <row r="462" spans="1:14">
      <c r="A462">
        <v>10472</v>
      </c>
      <c r="B462" t="s">
        <v>31</v>
      </c>
      <c r="C462" t="s">
        <v>24</v>
      </c>
      <c r="D462" t="s">
        <v>25</v>
      </c>
      <c r="E462">
        <v>7</v>
      </c>
      <c r="F462" s="3">
        <v>700</v>
      </c>
      <c r="G462">
        <v>4</v>
      </c>
      <c r="H462" t="s">
        <v>21</v>
      </c>
      <c r="I462">
        <v>85</v>
      </c>
      <c r="J462">
        <v>28</v>
      </c>
      <c r="K462">
        <v>28</v>
      </c>
      <c r="L462">
        <v>30</v>
      </c>
      <c r="M462">
        <v>69</v>
      </c>
      <c r="N462">
        <v>10</v>
      </c>
    </row>
    <row r="463" spans="1:14">
      <c r="A463">
        <v>10473</v>
      </c>
      <c r="B463" t="s">
        <v>52</v>
      </c>
      <c r="C463" t="s">
        <v>37</v>
      </c>
      <c r="D463" t="s">
        <v>20</v>
      </c>
      <c r="E463">
        <v>4</v>
      </c>
      <c r="F463" s="3">
        <v>92</v>
      </c>
      <c r="G463">
        <v>5</v>
      </c>
      <c r="H463" t="s">
        <v>17</v>
      </c>
      <c r="I463">
        <v>74</v>
      </c>
      <c r="J463">
        <v>25</v>
      </c>
      <c r="K463">
        <v>24</v>
      </c>
      <c r="L463">
        <v>89</v>
      </c>
      <c r="M463">
        <v>86</v>
      </c>
      <c r="N463">
        <v>97</v>
      </c>
    </row>
    <row r="464" spans="1:14">
      <c r="A464">
        <v>10474</v>
      </c>
      <c r="B464" t="s">
        <v>18</v>
      </c>
      <c r="C464" t="s">
        <v>34</v>
      </c>
      <c r="D464" t="s">
        <v>55</v>
      </c>
      <c r="E464">
        <v>2</v>
      </c>
      <c r="F464" s="3">
        <v>417</v>
      </c>
      <c r="G464">
        <v>7</v>
      </c>
      <c r="H464" t="s">
        <v>21</v>
      </c>
      <c r="I464">
        <v>77</v>
      </c>
      <c r="J464">
        <v>28</v>
      </c>
      <c r="K464">
        <v>35</v>
      </c>
      <c r="L464">
        <v>54</v>
      </c>
      <c r="M464">
        <v>43</v>
      </c>
      <c r="N464">
        <v>47</v>
      </c>
    </row>
    <row r="465" spans="1:14">
      <c r="A465">
        <v>10475</v>
      </c>
      <c r="B465" t="s">
        <v>52</v>
      </c>
      <c r="C465" t="s">
        <v>45</v>
      </c>
      <c r="D465" t="s">
        <v>43</v>
      </c>
      <c r="E465">
        <v>9</v>
      </c>
      <c r="F465" s="3">
        <v>30</v>
      </c>
      <c r="G465">
        <v>6</v>
      </c>
      <c r="H465" t="s">
        <v>17</v>
      </c>
      <c r="I465">
        <v>17</v>
      </c>
      <c r="J465">
        <v>10</v>
      </c>
      <c r="K465">
        <v>73</v>
      </c>
      <c r="L465">
        <v>81</v>
      </c>
      <c r="M465">
        <v>6</v>
      </c>
      <c r="N465">
        <v>75</v>
      </c>
    </row>
    <row r="466" spans="1:14">
      <c r="A466">
        <v>10476</v>
      </c>
      <c r="B466" t="s">
        <v>31</v>
      </c>
      <c r="C466" t="s">
        <v>45</v>
      </c>
      <c r="D466" t="s">
        <v>51</v>
      </c>
      <c r="E466">
        <v>3</v>
      </c>
      <c r="F466" s="3">
        <v>992</v>
      </c>
      <c r="G466">
        <v>6</v>
      </c>
      <c r="H466" t="s">
        <v>17</v>
      </c>
      <c r="I466">
        <v>90</v>
      </c>
      <c r="J466">
        <v>18</v>
      </c>
      <c r="K466">
        <v>63</v>
      </c>
      <c r="L466">
        <v>75</v>
      </c>
      <c r="M466">
        <v>84</v>
      </c>
      <c r="N466">
        <v>79</v>
      </c>
    </row>
    <row r="467" spans="1:14">
      <c r="A467">
        <v>10477</v>
      </c>
      <c r="B467" t="s">
        <v>47</v>
      </c>
      <c r="C467" t="s">
        <v>19</v>
      </c>
      <c r="D467" t="s">
        <v>40</v>
      </c>
      <c r="E467">
        <v>2</v>
      </c>
      <c r="F467" s="3">
        <v>593</v>
      </c>
      <c r="G467">
        <v>11</v>
      </c>
      <c r="H467" t="s">
        <v>21</v>
      </c>
      <c r="I467">
        <v>82</v>
      </c>
      <c r="J467">
        <v>76</v>
      </c>
      <c r="K467">
        <v>10</v>
      </c>
      <c r="L467">
        <v>59</v>
      </c>
      <c r="M467">
        <v>13</v>
      </c>
      <c r="N467">
        <v>99</v>
      </c>
    </row>
    <row r="468" spans="1:14">
      <c r="A468">
        <v>10478</v>
      </c>
      <c r="B468" t="s">
        <v>18</v>
      </c>
      <c r="C468" t="s">
        <v>37</v>
      </c>
      <c r="D468" t="s">
        <v>48</v>
      </c>
      <c r="E468">
        <v>2</v>
      </c>
      <c r="F468" s="3">
        <v>313</v>
      </c>
      <c r="G468">
        <v>5</v>
      </c>
      <c r="H468" t="s">
        <v>17</v>
      </c>
      <c r="I468">
        <v>20</v>
      </c>
      <c r="J468">
        <v>55</v>
      </c>
      <c r="K468">
        <v>27</v>
      </c>
      <c r="L468">
        <v>58</v>
      </c>
      <c r="M468">
        <v>25</v>
      </c>
      <c r="N468">
        <v>46</v>
      </c>
    </row>
    <row r="469" spans="1:14">
      <c r="A469">
        <v>10479</v>
      </c>
      <c r="B469" t="s">
        <v>18</v>
      </c>
      <c r="C469" t="s">
        <v>34</v>
      </c>
      <c r="D469" t="s">
        <v>20</v>
      </c>
      <c r="E469">
        <v>6</v>
      </c>
      <c r="F469" s="3">
        <v>223</v>
      </c>
      <c r="G469">
        <v>9</v>
      </c>
      <c r="H469" t="s">
        <v>21</v>
      </c>
      <c r="I469">
        <v>66</v>
      </c>
      <c r="J469">
        <v>82</v>
      </c>
      <c r="K469">
        <v>45</v>
      </c>
      <c r="L469">
        <v>5</v>
      </c>
      <c r="M469">
        <v>80</v>
      </c>
      <c r="N469">
        <v>55</v>
      </c>
    </row>
    <row r="470" spans="1:14">
      <c r="A470">
        <v>10480</v>
      </c>
      <c r="B470" t="s">
        <v>52</v>
      </c>
      <c r="C470" t="s">
        <v>38</v>
      </c>
      <c r="D470" t="s">
        <v>48</v>
      </c>
      <c r="E470">
        <v>11</v>
      </c>
      <c r="F470" s="3">
        <v>704</v>
      </c>
      <c r="G470">
        <v>4</v>
      </c>
      <c r="H470" t="s">
        <v>17</v>
      </c>
      <c r="I470">
        <v>52</v>
      </c>
      <c r="J470">
        <v>65</v>
      </c>
      <c r="K470">
        <v>24</v>
      </c>
      <c r="L470">
        <v>89</v>
      </c>
      <c r="M470">
        <v>72</v>
      </c>
      <c r="N470">
        <v>46</v>
      </c>
    </row>
    <row r="471" spans="1:14">
      <c r="A471">
        <v>10481</v>
      </c>
      <c r="B471" t="s">
        <v>18</v>
      </c>
      <c r="C471" t="s">
        <v>37</v>
      </c>
      <c r="D471" t="s">
        <v>48</v>
      </c>
      <c r="E471">
        <v>3</v>
      </c>
      <c r="F471" s="3">
        <v>735</v>
      </c>
      <c r="G471">
        <v>5</v>
      </c>
      <c r="H471" t="s">
        <v>17</v>
      </c>
      <c r="I471">
        <v>92</v>
      </c>
      <c r="J471">
        <v>56</v>
      </c>
      <c r="K471">
        <v>70</v>
      </c>
      <c r="L471">
        <v>49</v>
      </c>
      <c r="M471">
        <v>7</v>
      </c>
      <c r="N471">
        <v>65</v>
      </c>
    </row>
    <row r="472" spans="1:14">
      <c r="A472">
        <v>10482</v>
      </c>
      <c r="B472" t="s">
        <v>31</v>
      </c>
      <c r="C472" t="s">
        <v>19</v>
      </c>
      <c r="D472" t="s">
        <v>29</v>
      </c>
      <c r="E472">
        <v>10</v>
      </c>
      <c r="F472" s="3">
        <v>946</v>
      </c>
      <c r="G472">
        <v>8</v>
      </c>
      <c r="H472" t="s">
        <v>21</v>
      </c>
      <c r="I472">
        <v>40</v>
      </c>
      <c r="J472">
        <v>73</v>
      </c>
      <c r="K472">
        <v>85</v>
      </c>
      <c r="L472">
        <v>47</v>
      </c>
      <c r="M472">
        <v>91</v>
      </c>
      <c r="N472">
        <v>15</v>
      </c>
    </row>
    <row r="473" spans="1:14">
      <c r="A473">
        <v>10483</v>
      </c>
      <c r="B473" t="s">
        <v>33</v>
      </c>
      <c r="C473" t="s">
        <v>37</v>
      </c>
      <c r="D473" t="s">
        <v>40</v>
      </c>
      <c r="E473">
        <v>11</v>
      </c>
      <c r="F473" s="3">
        <v>366</v>
      </c>
      <c r="G473">
        <v>4</v>
      </c>
      <c r="H473" t="s">
        <v>17</v>
      </c>
      <c r="I473">
        <v>37</v>
      </c>
      <c r="J473">
        <v>40</v>
      </c>
      <c r="K473">
        <v>80</v>
      </c>
      <c r="L473">
        <v>96</v>
      </c>
      <c r="M473">
        <v>83</v>
      </c>
      <c r="N473">
        <v>22</v>
      </c>
    </row>
    <row r="474" spans="1:14">
      <c r="A474">
        <v>10484</v>
      </c>
      <c r="B474" t="s">
        <v>33</v>
      </c>
      <c r="C474" t="s">
        <v>50</v>
      </c>
      <c r="D474" t="s">
        <v>46</v>
      </c>
      <c r="E474">
        <v>1</v>
      </c>
      <c r="F474" s="3">
        <v>975</v>
      </c>
      <c r="G474">
        <v>5</v>
      </c>
      <c r="H474" t="s">
        <v>17</v>
      </c>
      <c r="I474">
        <v>24</v>
      </c>
      <c r="J474">
        <v>35</v>
      </c>
      <c r="K474">
        <v>96</v>
      </c>
      <c r="L474">
        <v>10</v>
      </c>
      <c r="M474">
        <v>39</v>
      </c>
      <c r="N474">
        <v>44</v>
      </c>
    </row>
    <row r="475" spans="1:14">
      <c r="A475">
        <v>10485</v>
      </c>
      <c r="B475" t="s">
        <v>33</v>
      </c>
      <c r="C475" t="s">
        <v>32</v>
      </c>
      <c r="D475" t="s">
        <v>20</v>
      </c>
      <c r="E475">
        <v>1</v>
      </c>
      <c r="F475" s="3">
        <v>751</v>
      </c>
      <c r="G475">
        <v>7</v>
      </c>
      <c r="H475" t="s">
        <v>21</v>
      </c>
      <c r="I475">
        <v>46</v>
      </c>
      <c r="J475">
        <v>99</v>
      </c>
      <c r="K475">
        <v>20</v>
      </c>
      <c r="L475">
        <v>72</v>
      </c>
      <c r="M475">
        <v>2</v>
      </c>
      <c r="N475">
        <v>46</v>
      </c>
    </row>
    <row r="476" spans="1:14">
      <c r="A476">
        <v>10486</v>
      </c>
      <c r="B476" t="s">
        <v>31</v>
      </c>
      <c r="C476" t="s">
        <v>42</v>
      </c>
      <c r="D476" t="s">
        <v>40</v>
      </c>
      <c r="E476">
        <v>3</v>
      </c>
      <c r="F476" s="3">
        <v>590</v>
      </c>
      <c r="G476">
        <v>11</v>
      </c>
      <c r="H476" t="s">
        <v>17</v>
      </c>
      <c r="I476">
        <v>25</v>
      </c>
      <c r="J476">
        <v>52</v>
      </c>
      <c r="K476">
        <v>68</v>
      </c>
      <c r="L476">
        <v>40</v>
      </c>
      <c r="M476">
        <v>60</v>
      </c>
      <c r="N476">
        <v>69</v>
      </c>
    </row>
    <row r="477" spans="1:14">
      <c r="A477">
        <v>10487</v>
      </c>
      <c r="B477" t="s">
        <v>18</v>
      </c>
      <c r="C477" t="s">
        <v>28</v>
      </c>
      <c r="D477" t="s">
        <v>20</v>
      </c>
      <c r="E477">
        <v>7</v>
      </c>
      <c r="F477" s="3">
        <v>92</v>
      </c>
      <c r="G477">
        <v>6</v>
      </c>
      <c r="H477" t="s">
        <v>17</v>
      </c>
      <c r="I477">
        <v>71</v>
      </c>
      <c r="J477">
        <v>43</v>
      </c>
      <c r="K477">
        <v>81</v>
      </c>
      <c r="L477">
        <v>73</v>
      </c>
      <c r="M477">
        <v>26</v>
      </c>
      <c r="N477">
        <v>9</v>
      </c>
    </row>
    <row r="478" spans="1:14">
      <c r="A478">
        <v>10488</v>
      </c>
      <c r="B478" t="s">
        <v>47</v>
      </c>
      <c r="C478" t="s">
        <v>45</v>
      </c>
      <c r="D478" t="s">
        <v>51</v>
      </c>
      <c r="E478">
        <v>6</v>
      </c>
      <c r="F478" s="3">
        <v>215</v>
      </c>
      <c r="G478">
        <v>5</v>
      </c>
      <c r="H478" t="s">
        <v>21</v>
      </c>
      <c r="I478">
        <v>78</v>
      </c>
      <c r="J478">
        <v>7</v>
      </c>
      <c r="K478">
        <v>72</v>
      </c>
      <c r="L478">
        <v>15</v>
      </c>
      <c r="M478">
        <v>23</v>
      </c>
      <c r="N478">
        <v>98</v>
      </c>
    </row>
    <row r="479" spans="1:14">
      <c r="A479">
        <v>10489</v>
      </c>
      <c r="B479" t="s">
        <v>23</v>
      </c>
      <c r="C479" t="s">
        <v>42</v>
      </c>
      <c r="D479" t="s">
        <v>48</v>
      </c>
      <c r="E479">
        <v>8</v>
      </c>
      <c r="F479" s="3">
        <v>452</v>
      </c>
      <c r="G479">
        <v>5</v>
      </c>
      <c r="H479" t="s">
        <v>21</v>
      </c>
      <c r="I479">
        <v>85</v>
      </c>
      <c r="J479">
        <v>50</v>
      </c>
      <c r="K479">
        <v>15</v>
      </c>
      <c r="L479">
        <v>54</v>
      </c>
      <c r="M479">
        <v>6</v>
      </c>
      <c r="N479">
        <v>11</v>
      </c>
    </row>
    <row r="480" spans="1:14">
      <c r="A480">
        <v>10490</v>
      </c>
      <c r="B480" t="s">
        <v>52</v>
      </c>
      <c r="C480" t="s">
        <v>50</v>
      </c>
      <c r="D480" t="s">
        <v>51</v>
      </c>
      <c r="E480">
        <v>2</v>
      </c>
      <c r="F480" s="3">
        <v>290</v>
      </c>
      <c r="G480">
        <v>9</v>
      </c>
      <c r="H480" t="s">
        <v>17</v>
      </c>
      <c r="I480">
        <v>19</v>
      </c>
      <c r="J480">
        <v>85</v>
      </c>
      <c r="K480">
        <v>7</v>
      </c>
      <c r="L480">
        <v>99</v>
      </c>
      <c r="M480">
        <v>61</v>
      </c>
      <c r="N480">
        <v>28</v>
      </c>
    </row>
    <row r="481" spans="1:14">
      <c r="A481">
        <v>10491</v>
      </c>
      <c r="B481" t="s">
        <v>33</v>
      </c>
      <c r="C481" t="s">
        <v>28</v>
      </c>
      <c r="D481" t="s">
        <v>55</v>
      </c>
      <c r="E481">
        <v>11</v>
      </c>
      <c r="F481" s="3">
        <v>835</v>
      </c>
      <c r="G481">
        <v>11</v>
      </c>
      <c r="H481" t="s">
        <v>21</v>
      </c>
      <c r="I481">
        <v>98</v>
      </c>
      <c r="J481">
        <v>54</v>
      </c>
      <c r="K481">
        <v>5</v>
      </c>
      <c r="L481">
        <v>76</v>
      </c>
      <c r="M481">
        <v>7</v>
      </c>
      <c r="N481">
        <v>35</v>
      </c>
    </row>
    <row r="482" spans="1:14">
      <c r="A482">
        <v>10492</v>
      </c>
      <c r="B482" t="s">
        <v>23</v>
      </c>
      <c r="C482" t="s">
        <v>34</v>
      </c>
      <c r="D482" t="s">
        <v>40</v>
      </c>
      <c r="E482">
        <v>8</v>
      </c>
      <c r="F482" s="3">
        <v>984</v>
      </c>
      <c r="G482">
        <v>11</v>
      </c>
      <c r="H482" t="s">
        <v>21</v>
      </c>
      <c r="I482">
        <v>3</v>
      </c>
      <c r="J482">
        <v>5</v>
      </c>
      <c r="K482">
        <v>17</v>
      </c>
      <c r="L482">
        <v>45</v>
      </c>
      <c r="M482">
        <v>97</v>
      </c>
      <c r="N482">
        <v>81</v>
      </c>
    </row>
    <row r="483" spans="1:14">
      <c r="A483">
        <v>10493</v>
      </c>
      <c r="B483" t="s">
        <v>33</v>
      </c>
      <c r="C483" t="s">
        <v>45</v>
      </c>
      <c r="D483" t="s">
        <v>43</v>
      </c>
      <c r="E483">
        <v>4</v>
      </c>
      <c r="F483" s="3">
        <v>730</v>
      </c>
      <c r="G483">
        <v>4</v>
      </c>
      <c r="H483" t="s">
        <v>21</v>
      </c>
      <c r="I483">
        <v>1</v>
      </c>
      <c r="J483">
        <v>84</v>
      </c>
      <c r="K483">
        <v>42</v>
      </c>
      <c r="L483">
        <v>94</v>
      </c>
      <c r="M483">
        <v>39</v>
      </c>
      <c r="N483">
        <v>16</v>
      </c>
    </row>
    <row r="484" spans="1:14">
      <c r="A484">
        <v>10494</v>
      </c>
      <c r="B484" t="s">
        <v>18</v>
      </c>
      <c r="C484" t="s">
        <v>34</v>
      </c>
      <c r="D484" t="s">
        <v>25</v>
      </c>
      <c r="E484">
        <v>5</v>
      </c>
      <c r="F484" s="3">
        <v>429</v>
      </c>
      <c r="G484">
        <v>8</v>
      </c>
      <c r="H484" t="s">
        <v>21</v>
      </c>
      <c r="I484">
        <v>50</v>
      </c>
      <c r="J484">
        <v>13</v>
      </c>
      <c r="K484">
        <v>61</v>
      </c>
      <c r="L484">
        <v>20</v>
      </c>
      <c r="M484">
        <v>95</v>
      </c>
      <c r="N484">
        <v>96</v>
      </c>
    </row>
    <row r="485" spans="1:14">
      <c r="A485">
        <v>10495</v>
      </c>
      <c r="B485" t="s">
        <v>18</v>
      </c>
      <c r="C485" t="s">
        <v>38</v>
      </c>
      <c r="D485" t="s">
        <v>25</v>
      </c>
      <c r="E485">
        <v>5</v>
      </c>
      <c r="F485" s="3">
        <v>298</v>
      </c>
      <c r="G485">
        <v>9</v>
      </c>
      <c r="H485" t="s">
        <v>17</v>
      </c>
      <c r="I485">
        <v>50</v>
      </c>
      <c r="J485">
        <v>90</v>
      </c>
      <c r="K485">
        <v>41</v>
      </c>
      <c r="L485">
        <v>21</v>
      </c>
      <c r="M485">
        <v>69</v>
      </c>
      <c r="N485">
        <v>12</v>
      </c>
    </row>
    <row r="486" spans="1:14">
      <c r="A486">
        <v>10496</v>
      </c>
      <c r="B486" t="s">
        <v>31</v>
      </c>
      <c r="C486" t="s">
        <v>28</v>
      </c>
      <c r="D486" t="s">
        <v>40</v>
      </c>
      <c r="E486">
        <v>5</v>
      </c>
      <c r="F486" s="3">
        <v>716</v>
      </c>
      <c r="G486">
        <v>9</v>
      </c>
      <c r="H486" t="s">
        <v>17</v>
      </c>
      <c r="I486">
        <v>98</v>
      </c>
      <c r="J486">
        <v>88</v>
      </c>
      <c r="K486">
        <v>35</v>
      </c>
      <c r="L486">
        <v>17</v>
      </c>
      <c r="M486">
        <v>13</v>
      </c>
      <c r="N486">
        <v>17</v>
      </c>
    </row>
    <row r="487" spans="1:14">
      <c r="A487">
        <v>10497</v>
      </c>
      <c r="B487" t="s">
        <v>23</v>
      </c>
      <c r="C487" t="s">
        <v>24</v>
      </c>
      <c r="D487" t="s">
        <v>48</v>
      </c>
      <c r="E487">
        <v>10</v>
      </c>
      <c r="F487" s="3">
        <v>905</v>
      </c>
      <c r="G487">
        <v>9</v>
      </c>
      <c r="H487" t="s">
        <v>21</v>
      </c>
      <c r="I487">
        <v>61</v>
      </c>
      <c r="J487">
        <v>71</v>
      </c>
      <c r="K487">
        <v>68</v>
      </c>
      <c r="L487">
        <v>82</v>
      </c>
      <c r="M487">
        <v>43</v>
      </c>
      <c r="N487">
        <v>63</v>
      </c>
    </row>
    <row r="488" spans="1:14">
      <c r="A488">
        <v>10498</v>
      </c>
      <c r="B488" t="s">
        <v>33</v>
      </c>
      <c r="C488" t="s">
        <v>50</v>
      </c>
      <c r="D488" t="s">
        <v>55</v>
      </c>
      <c r="E488">
        <v>3</v>
      </c>
      <c r="F488" s="3">
        <v>294</v>
      </c>
      <c r="G488">
        <v>4</v>
      </c>
      <c r="H488" t="s">
        <v>17</v>
      </c>
      <c r="I488">
        <v>64</v>
      </c>
      <c r="J488">
        <v>17</v>
      </c>
      <c r="K488">
        <v>34</v>
      </c>
      <c r="L488">
        <v>80</v>
      </c>
      <c r="M488">
        <v>26</v>
      </c>
      <c r="N488">
        <v>76</v>
      </c>
    </row>
    <row r="489" spans="1:14">
      <c r="A489">
        <v>10499</v>
      </c>
      <c r="B489" t="s">
        <v>47</v>
      </c>
      <c r="C489" t="s">
        <v>42</v>
      </c>
      <c r="D489" t="s">
        <v>46</v>
      </c>
      <c r="E489">
        <v>10</v>
      </c>
      <c r="F489" s="3">
        <v>831</v>
      </c>
      <c r="G489">
        <v>6</v>
      </c>
      <c r="H489" t="s">
        <v>21</v>
      </c>
      <c r="I489">
        <v>15</v>
      </c>
      <c r="J489">
        <v>67</v>
      </c>
      <c r="K489">
        <v>94</v>
      </c>
      <c r="L489">
        <v>65</v>
      </c>
      <c r="M489">
        <v>27</v>
      </c>
      <c r="N489">
        <v>13</v>
      </c>
    </row>
    <row r="490" spans="1:14">
      <c r="A490">
        <v>10500</v>
      </c>
      <c r="B490" t="s">
        <v>23</v>
      </c>
      <c r="C490" t="s">
        <v>50</v>
      </c>
      <c r="D490" t="s">
        <v>35</v>
      </c>
      <c r="E490">
        <v>9</v>
      </c>
      <c r="F490" s="3">
        <v>978</v>
      </c>
      <c r="G490">
        <v>7</v>
      </c>
      <c r="H490" t="s">
        <v>17</v>
      </c>
      <c r="I490">
        <v>61</v>
      </c>
      <c r="J490">
        <v>87</v>
      </c>
      <c r="K490">
        <v>27</v>
      </c>
      <c r="L490">
        <v>6</v>
      </c>
      <c r="M490">
        <v>31</v>
      </c>
      <c r="N490">
        <v>8</v>
      </c>
    </row>
    <row r="491" spans="1:14">
      <c r="A491">
        <v>10501</v>
      </c>
      <c r="B491" t="s">
        <v>23</v>
      </c>
      <c r="C491" t="s">
        <v>37</v>
      </c>
      <c r="D491" t="s">
        <v>51</v>
      </c>
      <c r="E491">
        <v>8</v>
      </c>
      <c r="F491" s="3">
        <v>623</v>
      </c>
      <c r="G491">
        <v>7</v>
      </c>
      <c r="H491" t="s">
        <v>17</v>
      </c>
      <c r="I491">
        <v>52</v>
      </c>
      <c r="J491">
        <v>8</v>
      </c>
      <c r="K491">
        <v>20</v>
      </c>
      <c r="L491">
        <v>51</v>
      </c>
      <c r="M491">
        <v>62</v>
      </c>
      <c r="N491">
        <v>1</v>
      </c>
    </row>
    <row r="492" spans="1:14">
      <c r="A492">
        <v>10502</v>
      </c>
      <c r="B492" t="s">
        <v>33</v>
      </c>
      <c r="C492" t="s">
        <v>32</v>
      </c>
      <c r="D492" t="s">
        <v>46</v>
      </c>
      <c r="E492">
        <v>7</v>
      </c>
      <c r="F492" s="3">
        <v>659</v>
      </c>
      <c r="G492">
        <v>4</v>
      </c>
      <c r="H492" t="s">
        <v>21</v>
      </c>
      <c r="I492">
        <v>62</v>
      </c>
      <c r="J492">
        <v>5</v>
      </c>
      <c r="K492">
        <v>97</v>
      </c>
      <c r="L492">
        <v>24</v>
      </c>
      <c r="M492">
        <v>33</v>
      </c>
      <c r="N492">
        <v>30</v>
      </c>
    </row>
    <row r="493" spans="1:14">
      <c r="A493">
        <v>10503</v>
      </c>
      <c r="B493" t="s">
        <v>23</v>
      </c>
      <c r="C493" t="s">
        <v>24</v>
      </c>
      <c r="D493" t="s">
        <v>43</v>
      </c>
      <c r="E493">
        <v>11</v>
      </c>
      <c r="F493" s="3">
        <v>788</v>
      </c>
      <c r="G493">
        <v>11</v>
      </c>
      <c r="H493" t="s">
        <v>21</v>
      </c>
      <c r="I493">
        <v>84</v>
      </c>
      <c r="J493">
        <v>47</v>
      </c>
      <c r="K493">
        <v>65</v>
      </c>
      <c r="L493">
        <v>29</v>
      </c>
      <c r="M493">
        <v>60</v>
      </c>
      <c r="N493">
        <v>94</v>
      </c>
    </row>
    <row r="494" spans="1:14">
      <c r="A494">
        <v>10504</v>
      </c>
      <c r="B494" t="s">
        <v>52</v>
      </c>
      <c r="C494" t="s">
        <v>34</v>
      </c>
      <c r="D494" t="s">
        <v>25</v>
      </c>
      <c r="E494">
        <v>6</v>
      </c>
      <c r="F494" s="3">
        <v>384</v>
      </c>
      <c r="G494">
        <v>4</v>
      </c>
      <c r="H494" t="s">
        <v>21</v>
      </c>
      <c r="I494">
        <v>32</v>
      </c>
      <c r="J494">
        <v>80</v>
      </c>
      <c r="K494">
        <v>73</v>
      </c>
      <c r="L494">
        <v>81</v>
      </c>
      <c r="M494">
        <v>26</v>
      </c>
      <c r="N494">
        <v>98</v>
      </c>
    </row>
    <row r="495" spans="1:14">
      <c r="A495">
        <v>10505</v>
      </c>
      <c r="B495" t="s">
        <v>31</v>
      </c>
      <c r="C495" t="s">
        <v>50</v>
      </c>
      <c r="D495" t="s">
        <v>48</v>
      </c>
      <c r="E495">
        <v>1</v>
      </c>
      <c r="F495" s="3">
        <v>220</v>
      </c>
      <c r="G495">
        <v>4</v>
      </c>
      <c r="H495" t="s">
        <v>21</v>
      </c>
      <c r="I495">
        <v>40</v>
      </c>
      <c r="J495">
        <v>15</v>
      </c>
      <c r="K495">
        <v>25</v>
      </c>
      <c r="L495">
        <v>88</v>
      </c>
      <c r="M495">
        <v>56</v>
      </c>
      <c r="N495">
        <v>35</v>
      </c>
    </row>
    <row r="496" spans="1:14">
      <c r="A496">
        <v>10506</v>
      </c>
      <c r="B496" t="s">
        <v>52</v>
      </c>
      <c r="C496" t="s">
        <v>24</v>
      </c>
      <c r="D496" t="s">
        <v>51</v>
      </c>
      <c r="E496">
        <v>11</v>
      </c>
      <c r="F496" s="3">
        <v>433</v>
      </c>
      <c r="G496">
        <v>11</v>
      </c>
      <c r="H496" t="s">
        <v>17</v>
      </c>
      <c r="I496">
        <v>16</v>
      </c>
      <c r="J496">
        <v>12</v>
      </c>
      <c r="K496">
        <v>40</v>
      </c>
      <c r="L496">
        <v>21</v>
      </c>
      <c r="M496">
        <v>51</v>
      </c>
      <c r="N496">
        <v>84</v>
      </c>
    </row>
    <row r="497" spans="1:14">
      <c r="A497">
        <v>10507</v>
      </c>
      <c r="B497" t="s">
        <v>52</v>
      </c>
      <c r="C497" t="s">
        <v>28</v>
      </c>
      <c r="D497" t="s">
        <v>20</v>
      </c>
      <c r="E497">
        <v>10</v>
      </c>
      <c r="F497" s="3">
        <v>496</v>
      </c>
      <c r="G497">
        <v>7</v>
      </c>
      <c r="H497" t="s">
        <v>21</v>
      </c>
      <c r="I497">
        <v>66</v>
      </c>
      <c r="J497">
        <v>82</v>
      </c>
      <c r="K497">
        <v>50</v>
      </c>
      <c r="L497">
        <v>96</v>
      </c>
      <c r="M497">
        <v>43</v>
      </c>
      <c r="N497">
        <v>35</v>
      </c>
    </row>
    <row r="498" spans="1:14">
      <c r="A498">
        <v>10508</v>
      </c>
      <c r="B498" t="s">
        <v>33</v>
      </c>
      <c r="C498" t="s">
        <v>42</v>
      </c>
      <c r="D498" t="s">
        <v>35</v>
      </c>
      <c r="E498">
        <v>11</v>
      </c>
      <c r="F498" s="3">
        <v>446</v>
      </c>
      <c r="G498">
        <v>11</v>
      </c>
      <c r="H498" t="s">
        <v>21</v>
      </c>
      <c r="I498">
        <v>31</v>
      </c>
      <c r="J498">
        <v>41</v>
      </c>
      <c r="K498">
        <v>61</v>
      </c>
      <c r="L498">
        <v>39</v>
      </c>
      <c r="M498">
        <v>29</v>
      </c>
      <c r="N498">
        <v>92</v>
      </c>
    </row>
    <row r="499" spans="1:14">
      <c r="A499">
        <v>10509</v>
      </c>
      <c r="B499" t="s">
        <v>18</v>
      </c>
      <c r="C499" t="s">
        <v>45</v>
      </c>
      <c r="D499" t="s">
        <v>35</v>
      </c>
      <c r="E499">
        <v>6</v>
      </c>
      <c r="F499" s="3">
        <v>195</v>
      </c>
      <c r="G499">
        <v>5</v>
      </c>
      <c r="H499" t="s">
        <v>17</v>
      </c>
      <c r="I499">
        <v>67</v>
      </c>
      <c r="J499">
        <v>24</v>
      </c>
      <c r="K499">
        <v>22</v>
      </c>
      <c r="L499">
        <v>68</v>
      </c>
      <c r="M499">
        <v>89</v>
      </c>
      <c r="N499">
        <v>13</v>
      </c>
    </row>
    <row r="500" spans="1:14">
      <c r="A500">
        <v>10511</v>
      </c>
      <c r="B500" t="s">
        <v>52</v>
      </c>
      <c r="C500" t="s">
        <v>50</v>
      </c>
      <c r="D500" t="s">
        <v>51</v>
      </c>
      <c r="E500">
        <v>8</v>
      </c>
      <c r="F500" s="3">
        <v>743</v>
      </c>
      <c r="G500">
        <v>9</v>
      </c>
      <c r="H500" t="s">
        <v>17</v>
      </c>
      <c r="I500">
        <v>4</v>
      </c>
      <c r="J500">
        <v>73</v>
      </c>
      <c r="K500">
        <v>41</v>
      </c>
      <c r="L500">
        <v>10</v>
      </c>
      <c r="M500">
        <v>45</v>
      </c>
      <c r="N500">
        <v>58</v>
      </c>
    </row>
    <row r="501" spans="1:14">
      <c r="A501">
        <v>10512</v>
      </c>
      <c r="B501" t="s">
        <v>23</v>
      </c>
      <c r="C501" t="s">
        <v>28</v>
      </c>
      <c r="D501" t="s">
        <v>20</v>
      </c>
      <c r="E501">
        <v>8</v>
      </c>
      <c r="F501" s="3">
        <v>102</v>
      </c>
      <c r="G501">
        <v>9</v>
      </c>
      <c r="H501" t="s">
        <v>17</v>
      </c>
      <c r="I501">
        <v>61</v>
      </c>
      <c r="J501">
        <v>38</v>
      </c>
      <c r="K501">
        <v>40</v>
      </c>
      <c r="L501">
        <v>54</v>
      </c>
      <c r="M501">
        <v>73</v>
      </c>
      <c r="N501">
        <v>97</v>
      </c>
    </row>
    <row r="502" spans="1:14">
      <c r="A502">
        <v>10513</v>
      </c>
      <c r="B502" t="s">
        <v>47</v>
      </c>
      <c r="C502" t="s">
        <v>28</v>
      </c>
      <c r="D502" t="s">
        <v>43</v>
      </c>
      <c r="E502">
        <v>7</v>
      </c>
      <c r="F502" s="3">
        <v>968</v>
      </c>
      <c r="G502">
        <v>4</v>
      </c>
      <c r="H502" t="s">
        <v>17</v>
      </c>
      <c r="I502">
        <v>20</v>
      </c>
      <c r="J502">
        <v>78</v>
      </c>
      <c r="K502">
        <v>32</v>
      </c>
      <c r="L502">
        <v>85</v>
      </c>
      <c r="M502">
        <v>65</v>
      </c>
      <c r="N502">
        <v>56</v>
      </c>
    </row>
    <row r="503" spans="1:14">
      <c r="A503">
        <v>10514</v>
      </c>
      <c r="B503" t="s">
        <v>52</v>
      </c>
      <c r="C503" t="s">
        <v>24</v>
      </c>
      <c r="D503" t="s">
        <v>48</v>
      </c>
      <c r="E503">
        <v>3</v>
      </c>
      <c r="F503" s="3">
        <v>726</v>
      </c>
      <c r="G503">
        <v>4</v>
      </c>
      <c r="H503" t="s">
        <v>17</v>
      </c>
      <c r="I503">
        <v>61</v>
      </c>
      <c r="J503">
        <v>65</v>
      </c>
      <c r="K503">
        <v>38</v>
      </c>
      <c r="L503">
        <v>26</v>
      </c>
      <c r="M503">
        <v>54</v>
      </c>
      <c r="N503">
        <v>44</v>
      </c>
    </row>
    <row r="504" spans="1:14">
      <c r="A504">
        <v>10515</v>
      </c>
      <c r="B504" t="s">
        <v>31</v>
      </c>
      <c r="C504" t="s">
        <v>24</v>
      </c>
      <c r="D504" t="s">
        <v>29</v>
      </c>
      <c r="E504">
        <v>1</v>
      </c>
      <c r="F504" s="3">
        <v>58</v>
      </c>
      <c r="G504">
        <v>4</v>
      </c>
      <c r="H504" t="s">
        <v>21</v>
      </c>
      <c r="I504">
        <v>66</v>
      </c>
      <c r="J504">
        <v>44</v>
      </c>
      <c r="K504">
        <v>90</v>
      </c>
      <c r="L504">
        <v>41</v>
      </c>
      <c r="M504">
        <v>43</v>
      </c>
      <c r="N504">
        <v>95</v>
      </c>
    </row>
    <row r="505" spans="1:14">
      <c r="A505">
        <v>10516</v>
      </c>
      <c r="B505" t="s">
        <v>18</v>
      </c>
      <c r="C505" t="s">
        <v>50</v>
      </c>
      <c r="D505" t="s">
        <v>40</v>
      </c>
      <c r="E505">
        <v>3</v>
      </c>
      <c r="F505" s="3">
        <v>251</v>
      </c>
      <c r="G505">
        <v>11</v>
      </c>
      <c r="H505" t="s">
        <v>21</v>
      </c>
      <c r="I505">
        <v>35</v>
      </c>
      <c r="J505">
        <v>70</v>
      </c>
      <c r="K505">
        <v>23</v>
      </c>
      <c r="L505">
        <v>92</v>
      </c>
      <c r="M505">
        <v>54</v>
      </c>
      <c r="N505">
        <v>58</v>
      </c>
    </row>
    <row r="506" spans="1:14">
      <c r="A506">
        <v>10517</v>
      </c>
      <c r="B506" t="s">
        <v>47</v>
      </c>
      <c r="C506" t="s">
        <v>24</v>
      </c>
      <c r="D506" t="s">
        <v>35</v>
      </c>
      <c r="E506">
        <v>9</v>
      </c>
      <c r="F506" s="3">
        <v>907</v>
      </c>
      <c r="G506">
        <v>7</v>
      </c>
      <c r="H506" t="s">
        <v>17</v>
      </c>
      <c r="I506">
        <v>21</v>
      </c>
      <c r="J506">
        <v>2</v>
      </c>
      <c r="K506">
        <v>51</v>
      </c>
      <c r="L506">
        <v>12</v>
      </c>
      <c r="M506">
        <v>50</v>
      </c>
      <c r="N506">
        <v>49</v>
      </c>
    </row>
    <row r="507" spans="1:14">
      <c r="A507">
        <v>10518</v>
      </c>
      <c r="B507" t="s">
        <v>23</v>
      </c>
      <c r="C507" t="s">
        <v>37</v>
      </c>
      <c r="D507" t="s">
        <v>48</v>
      </c>
      <c r="E507">
        <v>11</v>
      </c>
      <c r="F507" s="3">
        <v>200</v>
      </c>
      <c r="G507">
        <v>4</v>
      </c>
      <c r="H507" t="s">
        <v>21</v>
      </c>
      <c r="I507">
        <v>63</v>
      </c>
      <c r="J507">
        <v>83</v>
      </c>
      <c r="K507">
        <v>59</v>
      </c>
      <c r="L507">
        <v>76</v>
      </c>
      <c r="M507">
        <v>80</v>
      </c>
      <c r="N507">
        <v>14</v>
      </c>
    </row>
    <row r="508" spans="1:14">
      <c r="A508">
        <v>10519</v>
      </c>
      <c r="B508" t="s">
        <v>23</v>
      </c>
      <c r="C508" t="s">
        <v>45</v>
      </c>
      <c r="D508" t="s">
        <v>35</v>
      </c>
      <c r="E508">
        <v>7</v>
      </c>
      <c r="F508" s="3">
        <v>655</v>
      </c>
      <c r="G508">
        <v>10</v>
      </c>
      <c r="H508" t="s">
        <v>21</v>
      </c>
      <c r="I508">
        <v>67</v>
      </c>
      <c r="J508">
        <v>21</v>
      </c>
      <c r="K508">
        <v>62</v>
      </c>
      <c r="L508">
        <v>67</v>
      </c>
      <c r="M508">
        <v>63</v>
      </c>
      <c r="N508">
        <v>10</v>
      </c>
    </row>
    <row r="509" spans="1:14">
      <c r="A509">
        <v>10520</v>
      </c>
      <c r="B509" t="s">
        <v>23</v>
      </c>
      <c r="C509" t="s">
        <v>38</v>
      </c>
      <c r="D509" t="s">
        <v>55</v>
      </c>
      <c r="E509">
        <v>4</v>
      </c>
      <c r="F509" s="3">
        <v>494</v>
      </c>
      <c r="G509">
        <v>9</v>
      </c>
      <c r="H509" t="s">
        <v>21</v>
      </c>
      <c r="I509">
        <v>86</v>
      </c>
      <c r="J509">
        <v>26</v>
      </c>
      <c r="K509">
        <v>62</v>
      </c>
      <c r="L509">
        <v>80</v>
      </c>
      <c r="M509">
        <v>50</v>
      </c>
      <c r="N509">
        <v>64</v>
      </c>
    </row>
    <row r="510" spans="1:14">
      <c r="A510">
        <v>10521</v>
      </c>
      <c r="B510" t="s">
        <v>18</v>
      </c>
      <c r="C510" t="s">
        <v>45</v>
      </c>
      <c r="D510" t="s">
        <v>35</v>
      </c>
      <c r="E510">
        <v>7</v>
      </c>
      <c r="F510" s="3">
        <v>605</v>
      </c>
      <c r="G510">
        <v>10</v>
      </c>
      <c r="H510" t="s">
        <v>17</v>
      </c>
      <c r="I510">
        <v>98</v>
      </c>
      <c r="J510">
        <v>85</v>
      </c>
      <c r="K510">
        <v>63</v>
      </c>
      <c r="L510">
        <v>41</v>
      </c>
      <c r="M510">
        <v>95</v>
      </c>
      <c r="N510">
        <v>9</v>
      </c>
    </row>
    <row r="511" spans="1:14">
      <c r="A511">
        <v>10523</v>
      </c>
      <c r="B511" t="s">
        <v>33</v>
      </c>
      <c r="C511" t="s">
        <v>19</v>
      </c>
      <c r="D511" t="s">
        <v>48</v>
      </c>
      <c r="E511">
        <v>4</v>
      </c>
      <c r="F511" s="3">
        <v>785</v>
      </c>
      <c r="G511">
        <v>10</v>
      </c>
      <c r="H511" t="s">
        <v>17</v>
      </c>
      <c r="I511">
        <v>12</v>
      </c>
      <c r="J511">
        <v>78</v>
      </c>
      <c r="K511">
        <v>37</v>
      </c>
      <c r="L511">
        <v>93</v>
      </c>
      <c r="M511">
        <v>49</v>
      </c>
      <c r="N511">
        <f>N52472</f>
        <v>0</v>
      </c>
    </row>
    <row r="512" spans="1:14">
      <c r="A512">
        <v>10524</v>
      </c>
      <c r="B512" t="s">
        <v>18</v>
      </c>
      <c r="C512" t="s">
        <v>42</v>
      </c>
      <c r="D512" t="s">
        <v>25</v>
      </c>
      <c r="E512">
        <v>3</v>
      </c>
      <c r="F512" s="3">
        <v>666</v>
      </c>
      <c r="G512">
        <v>7</v>
      </c>
      <c r="H512" t="s">
        <v>17</v>
      </c>
      <c r="I512">
        <v>43</v>
      </c>
      <c r="J512">
        <v>96</v>
      </c>
      <c r="K512">
        <v>22</v>
      </c>
      <c r="L512">
        <v>87</v>
      </c>
      <c r="M512">
        <v>74</v>
      </c>
      <c r="N512">
        <v>19</v>
      </c>
    </row>
    <row r="513" spans="1:14">
      <c r="A513">
        <v>10525</v>
      </c>
      <c r="B513" t="s">
        <v>33</v>
      </c>
      <c r="C513" t="s">
        <v>37</v>
      </c>
      <c r="D513" t="s">
        <v>46</v>
      </c>
      <c r="E513">
        <v>11</v>
      </c>
      <c r="F513" s="3">
        <v>782</v>
      </c>
      <c r="G513">
        <v>5</v>
      </c>
      <c r="H513" t="s">
        <v>21</v>
      </c>
      <c r="I513">
        <v>85</v>
      </c>
      <c r="J513">
        <v>44</v>
      </c>
      <c r="K513">
        <v>88</v>
      </c>
      <c r="L513">
        <v>36</v>
      </c>
      <c r="M513">
        <v>97</v>
      </c>
      <c r="N513">
        <v>79</v>
      </c>
    </row>
    <row r="514" spans="1:14">
      <c r="A514">
        <v>10526</v>
      </c>
      <c r="B514" t="s">
        <v>31</v>
      </c>
      <c r="C514" t="s">
        <v>28</v>
      </c>
      <c r="D514" t="s">
        <v>35</v>
      </c>
      <c r="E514">
        <v>2</v>
      </c>
      <c r="F514" s="3">
        <v>236</v>
      </c>
      <c r="G514">
        <v>6</v>
      </c>
      <c r="H514" t="s">
        <v>17</v>
      </c>
      <c r="I514">
        <v>58</v>
      </c>
      <c r="J514">
        <v>29</v>
      </c>
      <c r="K514">
        <v>45</v>
      </c>
      <c r="L514">
        <v>79</v>
      </c>
      <c r="M514">
        <v>43</v>
      </c>
      <c r="N514">
        <v>35</v>
      </c>
    </row>
    <row r="515" spans="1:14">
      <c r="A515">
        <v>10527</v>
      </c>
      <c r="B515" t="s">
        <v>31</v>
      </c>
      <c r="C515" t="s">
        <v>28</v>
      </c>
      <c r="D515" t="s">
        <v>43</v>
      </c>
      <c r="E515">
        <v>3</v>
      </c>
      <c r="F515" s="3">
        <v>541</v>
      </c>
      <c r="G515">
        <v>7</v>
      </c>
      <c r="H515" t="s">
        <v>17</v>
      </c>
      <c r="I515">
        <v>86</v>
      </c>
      <c r="J515">
        <v>78</v>
      </c>
      <c r="K515">
        <v>4</v>
      </c>
      <c r="L515">
        <v>92</v>
      </c>
      <c r="M515">
        <v>49</v>
      </c>
      <c r="N515">
        <v>90</v>
      </c>
    </row>
    <row r="516" spans="1:14">
      <c r="A516">
        <v>10528</v>
      </c>
      <c r="B516" t="s">
        <v>23</v>
      </c>
      <c r="C516" t="s">
        <v>50</v>
      </c>
      <c r="D516" t="s">
        <v>40</v>
      </c>
      <c r="E516">
        <v>6</v>
      </c>
      <c r="F516" s="3">
        <v>960</v>
      </c>
      <c r="G516">
        <v>8</v>
      </c>
      <c r="H516" t="s">
        <v>21</v>
      </c>
      <c r="I516">
        <v>61</v>
      </c>
      <c r="J516">
        <v>30</v>
      </c>
      <c r="K516">
        <v>66</v>
      </c>
      <c r="L516">
        <v>58</v>
      </c>
      <c r="M516">
        <v>18</v>
      </c>
      <c r="N516">
        <v>25</v>
      </c>
    </row>
    <row r="517" spans="1:14">
      <c r="A517">
        <v>10529</v>
      </c>
      <c r="B517" t="s">
        <v>31</v>
      </c>
      <c r="C517" t="s">
        <v>37</v>
      </c>
      <c r="D517" t="s">
        <v>51</v>
      </c>
      <c r="E517">
        <v>7</v>
      </c>
      <c r="F517" s="3">
        <v>315</v>
      </c>
      <c r="G517">
        <v>8</v>
      </c>
      <c r="H517" t="s">
        <v>17</v>
      </c>
      <c r="I517">
        <v>21</v>
      </c>
      <c r="J517">
        <v>78</v>
      </c>
      <c r="K517">
        <v>59</v>
      </c>
      <c r="L517">
        <v>65</v>
      </c>
      <c r="M517">
        <v>26</v>
      </c>
      <c r="N517">
        <v>79</v>
      </c>
    </row>
    <row r="518" spans="1:14">
      <c r="A518">
        <v>10530</v>
      </c>
      <c r="B518" t="s">
        <v>52</v>
      </c>
      <c r="C518" t="s">
        <v>37</v>
      </c>
      <c r="D518" t="s">
        <v>46</v>
      </c>
      <c r="E518">
        <v>6</v>
      </c>
      <c r="F518" s="3">
        <v>584</v>
      </c>
      <c r="G518">
        <v>7</v>
      </c>
      <c r="H518" t="s">
        <v>21</v>
      </c>
      <c r="I518">
        <v>65</v>
      </c>
      <c r="J518">
        <v>22</v>
      </c>
      <c r="K518">
        <v>41</v>
      </c>
      <c r="L518">
        <v>68</v>
      </c>
      <c r="M518">
        <v>49</v>
      </c>
      <c r="N518">
        <v>77</v>
      </c>
    </row>
    <row r="519" spans="1:14">
      <c r="A519">
        <v>10531</v>
      </c>
      <c r="B519" t="s">
        <v>31</v>
      </c>
      <c r="C519" t="s">
        <v>28</v>
      </c>
      <c r="D519" t="s">
        <v>46</v>
      </c>
      <c r="E519">
        <v>6</v>
      </c>
      <c r="F519" s="3">
        <v>631</v>
      </c>
      <c r="G519">
        <v>4</v>
      </c>
      <c r="H519" t="s">
        <v>17</v>
      </c>
      <c r="I519">
        <v>69</v>
      </c>
      <c r="J519">
        <v>24</v>
      </c>
      <c r="K519">
        <v>65</v>
      </c>
      <c r="L519">
        <v>29</v>
      </c>
      <c r="M519">
        <v>88</v>
      </c>
      <c r="N519">
        <v>63</v>
      </c>
    </row>
    <row r="520" spans="1:14">
      <c r="A520">
        <v>10532</v>
      </c>
      <c r="B520" t="s">
        <v>23</v>
      </c>
      <c r="C520" t="s">
        <v>38</v>
      </c>
      <c r="D520" t="s">
        <v>29</v>
      </c>
      <c r="E520">
        <v>6</v>
      </c>
      <c r="F520" s="3">
        <v>724</v>
      </c>
      <c r="G520">
        <v>8</v>
      </c>
      <c r="H520" t="s">
        <v>21</v>
      </c>
      <c r="I520">
        <v>30</v>
      </c>
      <c r="J520">
        <v>63</v>
      </c>
      <c r="K520">
        <v>30</v>
      </c>
      <c r="L520">
        <v>83</v>
      </c>
      <c r="M520">
        <v>72</v>
      </c>
      <c r="N520">
        <v>86</v>
      </c>
    </row>
    <row r="521" spans="1:14">
      <c r="A521">
        <v>10533</v>
      </c>
      <c r="B521" t="s">
        <v>52</v>
      </c>
      <c r="C521" t="s">
        <v>37</v>
      </c>
      <c r="D521" t="s">
        <v>46</v>
      </c>
      <c r="E521">
        <v>4</v>
      </c>
      <c r="F521" s="3">
        <v>460</v>
      </c>
      <c r="G521">
        <v>5</v>
      </c>
      <c r="H521" t="s">
        <v>21</v>
      </c>
      <c r="I521">
        <v>18</v>
      </c>
      <c r="J521">
        <v>16</v>
      </c>
      <c r="K521">
        <v>37</v>
      </c>
      <c r="L521">
        <v>61</v>
      </c>
      <c r="M521">
        <v>82</v>
      </c>
      <c r="N521">
        <v>15</v>
      </c>
    </row>
    <row r="522" spans="1:14">
      <c r="A522">
        <v>10534</v>
      </c>
      <c r="B522" t="s">
        <v>18</v>
      </c>
      <c r="C522" t="s">
        <v>28</v>
      </c>
      <c r="D522" t="s">
        <v>43</v>
      </c>
      <c r="E522">
        <v>8</v>
      </c>
      <c r="F522" s="3">
        <v>311</v>
      </c>
      <c r="G522">
        <v>11</v>
      </c>
      <c r="H522" t="s">
        <v>17</v>
      </c>
      <c r="I522">
        <v>33</v>
      </c>
      <c r="J522">
        <v>69</v>
      </c>
      <c r="K522">
        <v>99</v>
      </c>
      <c r="L522">
        <v>96</v>
      </c>
      <c r="M522">
        <v>74</v>
      </c>
      <c r="N522">
        <v>64</v>
      </c>
    </row>
    <row r="523" spans="1:14">
      <c r="A523">
        <v>10535</v>
      </c>
      <c r="B523" t="s">
        <v>31</v>
      </c>
      <c r="C523" t="s">
        <v>45</v>
      </c>
      <c r="D523" t="s">
        <v>25</v>
      </c>
      <c r="E523">
        <v>4</v>
      </c>
      <c r="F523" s="3">
        <v>315</v>
      </c>
      <c r="G523">
        <v>11</v>
      </c>
      <c r="H523" t="s">
        <v>21</v>
      </c>
      <c r="I523">
        <v>6</v>
      </c>
      <c r="J523">
        <v>39</v>
      </c>
      <c r="K523">
        <v>36</v>
      </c>
      <c r="L523">
        <v>96</v>
      </c>
      <c r="M523">
        <v>7</v>
      </c>
      <c r="N523">
        <v>94</v>
      </c>
    </row>
    <row r="524" spans="1:14">
      <c r="A524">
        <v>10536</v>
      </c>
      <c r="B524" t="s">
        <v>33</v>
      </c>
      <c r="C524" t="s">
        <v>50</v>
      </c>
      <c r="D524" t="s">
        <v>25</v>
      </c>
      <c r="E524">
        <v>4</v>
      </c>
      <c r="F524" s="3">
        <v>565</v>
      </c>
      <c r="G524">
        <v>6</v>
      </c>
      <c r="H524" t="s">
        <v>17</v>
      </c>
      <c r="I524">
        <v>85</v>
      </c>
      <c r="J524">
        <v>20</v>
      </c>
      <c r="K524">
        <v>85</v>
      </c>
      <c r="L524">
        <v>49</v>
      </c>
      <c r="M524">
        <v>14</v>
      </c>
      <c r="N524">
        <v>52</v>
      </c>
    </row>
    <row r="525" spans="1:14">
      <c r="A525">
        <v>10537</v>
      </c>
      <c r="B525" t="s">
        <v>31</v>
      </c>
      <c r="C525" t="s">
        <v>37</v>
      </c>
      <c r="D525" t="s">
        <v>25</v>
      </c>
      <c r="E525">
        <v>2</v>
      </c>
      <c r="F525" s="3">
        <v>963</v>
      </c>
      <c r="G525">
        <v>11</v>
      </c>
      <c r="H525" t="s">
        <v>21</v>
      </c>
      <c r="I525">
        <v>20</v>
      </c>
      <c r="J525">
        <v>85</v>
      </c>
      <c r="K525">
        <v>85</v>
      </c>
      <c r="L525">
        <v>61</v>
      </c>
      <c r="M525">
        <v>15</v>
      </c>
      <c r="N525">
        <v>12</v>
      </c>
    </row>
    <row r="526" spans="1:14">
      <c r="A526">
        <v>10538</v>
      </c>
      <c r="B526" t="s">
        <v>33</v>
      </c>
      <c r="C526" t="s">
        <v>42</v>
      </c>
      <c r="D526" t="s">
        <v>55</v>
      </c>
      <c r="E526">
        <v>1</v>
      </c>
      <c r="F526" s="3">
        <v>842</v>
      </c>
      <c r="G526">
        <v>10</v>
      </c>
      <c r="H526" t="s">
        <v>21</v>
      </c>
      <c r="I526">
        <v>61</v>
      </c>
      <c r="J526">
        <v>60</v>
      </c>
      <c r="K526">
        <v>84</v>
      </c>
      <c r="L526">
        <v>92</v>
      </c>
      <c r="M526">
        <v>14</v>
      </c>
      <c r="N526">
        <v>29</v>
      </c>
    </row>
    <row r="527" spans="1:14">
      <c r="A527">
        <v>10539</v>
      </c>
      <c r="B527" t="s">
        <v>47</v>
      </c>
      <c r="C527" t="s">
        <v>37</v>
      </c>
      <c r="D527" t="s">
        <v>51</v>
      </c>
      <c r="E527">
        <v>2</v>
      </c>
      <c r="F527" s="3">
        <v>563</v>
      </c>
      <c r="G527">
        <v>7</v>
      </c>
      <c r="H527" t="s">
        <v>21</v>
      </c>
      <c r="I527">
        <v>81</v>
      </c>
      <c r="J527">
        <v>45</v>
      </c>
      <c r="K527">
        <v>38</v>
      </c>
      <c r="L527">
        <v>99</v>
      </c>
      <c r="M527">
        <v>69</v>
      </c>
      <c r="N527">
        <v>13</v>
      </c>
    </row>
    <row r="528" spans="1:14">
      <c r="A528">
        <v>10540</v>
      </c>
      <c r="B528" t="s">
        <v>23</v>
      </c>
      <c r="C528" t="s">
        <v>42</v>
      </c>
      <c r="D528" t="s">
        <v>48</v>
      </c>
      <c r="E528">
        <v>1</v>
      </c>
      <c r="F528" s="3">
        <v>231</v>
      </c>
      <c r="G528">
        <v>7</v>
      </c>
      <c r="H528" t="s">
        <v>21</v>
      </c>
      <c r="I528">
        <v>3</v>
      </c>
      <c r="J528">
        <v>10</v>
      </c>
      <c r="K528">
        <v>53</v>
      </c>
      <c r="L528">
        <v>96</v>
      </c>
      <c r="M528">
        <v>84</v>
      </c>
      <c r="N528">
        <v>39</v>
      </c>
    </row>
    <row r="529" spans="1:14">
      <c r="A529">
        <v>10541</v>
      </c>
      <c r="B529" t="s">
        <v>52</v>
      </c>
      <c r="C529" t="s">
        <v>42</v>
      </c>
      <c r="D529" t="s">
        <v>25</v>
      </c>
      <c r="E529">
        <v>4</v>
      </c>
      <c r="F529" s="3">
        <v>83</v>
      </c>
      <c r="G529">
        <v>8</v>
      </c>
      <c r="H529" t="s">
        <v>21</v>
      </c>
      <c r="I529">
        <v>40</v>
      </c>
      <c r="J529">
        <v>95</v>
      </c>
      <c r="K529">
        <v>56</v>
      </c>
      <c r="L529">
        <v>69</v>
      </c>
      <c r="M529">
        <v>2</v>
      </c>
      <c r="N529">
        <v>75</v>
      </c>
    </row>
    <row r="530" spans="1:14">
      <c r="A530">
        <v>10542</v>
      </c>
      <c r="B530" t="s">
        <v>18</v>
      </c>
      <c r="C530" t="s">
        <v>19</v>
      </c>
      <c r="D530" t="s">
        <v>29</v>
      </c>
      <c r="E530">
        <v>1</v>
      </c>
      <c r="F530" s="3">
        <v>181</v>
      </c>
      <c r="G530">
        <v>11</v>
      </c>
      <c r="H530" t="s">
        <v>21</v>
      </c>
      <c r="I530">
        <v>4</v>
      </c>
      <c r="J530">
        <v>78</v>
      </c>
      <c r="K530">
        <v>45</v>
      </c>
      <c r="L530">
        <v>20</v>
      </c>
      <c r="M530">
        <v>3</v>
      </c>
      <c r="N530">
        <v>76</v>
      </c>
    </row>
    <row r="531" spans="1:14">
      <c r="A531">
        <v>10543</v>
      </c>
      <c r="B531" t="s">
        <v>33</v>
      </c>
      <c r="C531" t="s">
        <v>19</v>
      </c>
      <c r="D531" t="s">
        <v>55</v>
      </c>
      <c r="E531">
        <v>5</v>
      </c>
      <c r="F531" s="3">
        <v>420</v>
      </c>
      <c r="G531">
        <v>5</v>
      </c>
      <c r="H531" t="s">
        <v>21</v>
      </c>
      <c r="I531">
        <v>56</v>
      </c>
      <c r="J531">
        <v>93</v>
      </c>
      <c r="K531">
        <v>5</v>
      </c>
      <c r="L531">
        <v>35</v>
      </c>
      <c r="M531">
        <v>24</v>
      </c>
      <c r="N531">
        <v>57</v>
      </c>
    </row>
    <row r="532" spans="1:14">
      <c r="A532">
        <v>10544</v>
      </c>
      <c r="B532" t="s">
        <v>23</v>
      </c>
      <c r="C532" t="s">
        <v>38</v>
      </c>
      <c r="D532" t="s">
        <v>55</v>
      </c>
      <c r="E532">
        <v>11</v>
      </c>
      <c r="F532" s="3">
        <v>68</v>
      </c>
      <c r="G532">
        <v>11</v>
      </c>
      <c r="H532" t="s">
        <v>21</v>
      </c>
      <c r="I532">
        <v>2</v>
      </c>
      <c r="J532">
        <v>31</v>
      </c>
      <c r="K532">
        <v>42</v>
      </c>
      <c r="L532">
        <v>9</v>
      </c>
      <c r="M532">
        <v>2</v>
      </c>
      <c r="N532">
        <v>1</v>
      </c>
    </row>
    <row r="533" spans="1:14">
      <c r="A533">
        <v>10545</v>
      </c>
      <c r="B533" t="s">
        <v>31</v>
      </c>
      <c r="C533" t="s">
        <v>45</v>
      </c>
      <c r="D533" t="s">
        <v>55</v>
      </c>
      <c r="E533">
        <v>11</v>
      </c>
      <c r="F533" s="3">
        <v>60</v>
      </c>
      <c r="G533">
        <v>9</v>
      </c>
      <c r="H533" t="s">
        <v>21</v>
      </c>
      <c r="I533">
        <v>59</v>
      </c>
      <c r="J533">
        <v>19</v>
      </c>
      <c r="K533">
        <v>4</v>
      </c>
      <c r="L533">
        <v>78</v>
      </c>
      <c r="M533">
        <v>33</v>
      </c>
      <c r="N533">
        <v>97</v>
      </c>
    </row>
    <row r="534" spans="1:14">
      <c r="A534">
        <v>10546</v>
      </c>
      <c r="B534" t="s">
        <v>23</v>
      </c>
      <c r="C534" t="s">
        <v>42</v>
      </c>
      <c r="D534" t="s">
        <v>43</v>
      </c>
      <c r="E534">
        <v>6</v>
      </c>
      <c r="F534" s="3">
        <v>484</v>
      </c>
      <c r="G534">
        <v>6</v>
      </c>
      <c r="H534" t="s">
        <v>21</v>
      </c>
      <c r="I534">
        <v>48</v>
      </c>
      <c r="J534">
        <v>59</v>
      </c>
      <c r="K534">
        <v>74</v>
      </c>
      <c r="L534">
        <v>75</v>
      </c>
      <c r="M534">
        <v>93</v>
      </c>
      <c r="N534">
        <v>98</v>
      </c>
    </row>
    <row r="535" spans="1:14">
      <c r="A535">
        <v>10547</v>
      </c>
      <c r="B535" t="s">
        <v>23</v>
      </c>
      <c r="C535" t="s">
        <v>28</v>
      </c>
      <c r="D535" t="s">
        <v>51</v>
      </c>
      <c r="E535">
        <v>6</v>
      </c>
      <c r="F535" s="3">
        <v>746</v>
      </c>
      <c r="G535">
        <v>10</v>
      </c>
      <c r="H535" t="s">
        <v>21</v>
      </c>
      <c r="I535">
        <v>74</v>
      </c>
      <c r="J535">
        <v>52</v>
      </c>
      <c r="K535">
        <v>54</v>
      </c>
      <c r="L535">
        <v>69</v>
      </c>
      <c r="M535">
        <v>13</v>
      </c>
      <c r="N535">
        <v>11</v>
      </c>
    </row>
    <row r="536" spans="1:14">
      <c r="A536">
        <v>10548</v>
      </c>
      <c r="B536" t="s">
        <v>18</v>
      </c>
      <c r="C536" t="s">
        <v>24</v>
      </c>
      <c r="D536" t="s">
        <v>35</v>
      </c>
      <c r="E536">
        <v>4</v>
      </c>
      <c r="F536" s="3">
        <v>634</v>
      </c>
      <c r="G536">
        <v>6</v>
      </c>
      <c r="H536" t="s">
        <v>21</v>
      </c>
      <c r="I536">
        <v>24</v>
      </c>
      <c r="J536">
        <v>39</v>
      </c>
      <c r="K536">
        <v>89</v>
      </c>
      <c r="L536">
        <v>86</v>
      </c>
      <c r="M536">
        <v>18</v>
      </c>
      <c r="N536">
        <v>30</v>
      </c>
    </row>
    <row r="537" spans="1:14">
      <c r="A537">
        <v>10549</v>
      </c>
      <c r="B537" t="s">
        <v>33</v>
      </c>
      <c r="C537" t="s">
        <v>38</v>
      </c>
      <c r="D537" t="s">
        <v>20</v>
      </c>
      <c r="E537">
        <v>7</v>
      </c>
      <c r="F537" s="3">
        <v>853</v>
      </c>
      <c r="G537">
        <v>8</v>
      </c>
      <c r="H537" t="s">
        <v>21</v>
      </c>
      <c r="I537">
        <v>25</v>
      </c>
      <c r="J537">
        <v>3</v>
      </c>
      <c r="K537">
        <v>89</v>
      </c>
      <c r="L537">
        <v>16</v>
      </c>
      <c r="M537">
        <v>92</v>
      </c>
      <c r="N537">
        <v>87</v>
      </c>
    </row>
    <row r="538" spans="1:14">
      <c r="A538">
        <v>10550</v>
      </c>
      <c r="B538" t="s">
        <v>23</v>
      </c>
      <c r="C538" t="s">
        <v>24</v>
      </c>
      <c r="D538" t="s">
        <v>51</v>
      </c>
      <c r="E538">
        <v>6</v>
      </c>
      <c r="F538" s="3">
        <v>77</v>
      </c>
      <c r="G538">
        <v>9</v>
      </c>
      <c r="H538" t="s">
        <v>17</v>
      </c>
      <c r="I538">
        <v>26</v>
      </c>
      <c r="J538">
        <v>97</v>
      </c>
      <c r="K538">
        <v>54</v>
      </c>
      <c r="L538">
        <v>56</v>
      </c>
      <c r="M538">
        <v>91</v>
      </c>
      <c r="N538">
        <v>65</v>
      </c>
    </row>
    <row r="539" spans="1:14">
      <c r="A539">
        <v>10551</v>
      </c>
      <c r="B539" t="s">
        <v>31</v>
      </c>
      <c r="C539" t="s">
        <v>19</v>
      </c>
      <c r="D539" t="s">
        <v>46</v>
      </c>
      <c r="E539">
        <v>1</v>
      </c>
      <c r="F539" s="3">
        <v>277</v>
      </c>
      <c r="G539">
        <v>8</v>
      </c>
      <c r="H539" t="s">
        <v>17</v>
      </c>
      <c r="I539">
        <v>9</v>
      </c>
      <c r="J539">
        <v>54</v>
      </c>
      <c r="K539">
        <v>29</v>
      </c>
      <c r="L539">
        <v>90</v>
      </c>
      <c r="M539">
        <v>99</v>
      </c>
      <c r="N539">
        <v>19</v>
      </c>
    </row>
    <row r="540" spans="1:14">
      <c r="A540">
        <v>10552</v>
      </c>
      <c r="B540" t="s">
        <v>23</v>
      </c>
      <c r="C540" t="s">
        <v>24</v>
      </c>
      <c r="D540" t="s">
        <v>40</v>
      </c>
      <c r="E540">
        <v>5</v>
      </c>
      <c r="F540" s="3">
        <v>946</v>
      </c>
      <c r="G540">
        <v>4</v>
      </c>
      <c r="H540" t="s">
        <v>21</v>
      </c>
      <c r="I540">
        <v>89</v>
      </c>
      <c r="J540">
        <v>41</v>
      </c>
      <c r="K540">
        <v>86</v>
      </c>
      <c r="L540">
        <v>62</v>
      </c>
      <c r="M540">
        <v>59</v>
      </c>
      <c r="N540">
        <v>62</v>
      </c>
    </row>
    <row r="541" spans="1:14">
      <c r="A541">
        <v>10553</v>
      </c>
      <c r="B541" t="s">
        <v>47</v>
      </c>
      <c r="C541" t="s">
        <v>42</v>
      </c>
      <c r="D541" t="s">
        <v>51</v>
      </c>
      <c r="E541">
        <v>1</v>
      </c>
      <c r="F541" s="3">
        <v>944</v>
      </c>
      <c r="G541">
        <v>10</v>
      </c>
      <c r="H541" t="s">
        <v>17</v>
      </c>
      <c r="I541">
        <v>44</v>
      </c>
      <c r="J541">
        <v>41</v>
      </c>
      <c r="K541">
        <v>7</v>
      </c>
      <c r="L541">
        <v>1</v>
      </c>
      <c r="M541">
        <v>8</v>
      </c>
      <c r="N541">
        <v>51</v>
      </c>
    </row>
    <row r="542" spans="1:14">
      <c r="A542">
        <v>10554</v>
      </c>
      <c r="B542" t="s">
        <v>47</v>
      </c>
      <c r="C542" t="s">
        <v>42</v>
      </c>
      <c r="D542" t="s">
        <v>48</v>
      </c>
      <c r="E542">
        <v>11</v>
      </c>
      <c r="F542" s="3">
        <v>794</v>
      </c>
      <c r="G542">
        <v>5</v>
      </c>
      <c r="H542" t="s">
        <v>21</v>
      </c>
      <c r="I542">
        <v>78</v>
      </c>
      <c r="J542">
        <v>40</v>
      </c>
      <c r="K542">
        <v>14</v>
      </c>
      <c r="L542">
        <v>90</v>
      </c>
      <c r="M542">
        <v>73</v>
      </c>
      <c r="N542">
        <v>86</v>
      </c>
    </row>
    <row r="543" spans="1:14">
      <c r="A543">
        <v>10555</v>
      </c>
      <c r="B543" t="s">
        <v>33</v>
      </c>
      <c r="C543" t="s">
        <v>32</v>
      </c>
      <c r="D543" t="s">
        <v>25</v>
      </c>
      <c r="E543">
        <v>6</v>
      </c>
      <c r="F543" s="3">
        <v>76</v>
      </c>
      <c r="G543">
        <v>8</v>
      </c>
      <c r="H543" t="s">
        <v>17</v>
      </c>
      <c r="I543">
        <v>11</v>
      </c>
      <c r="J543">
        <v>9</v>
      </c>
      <c r="K543">
        <v>44</v>
      </c>
      <c r="L543">
        <v>92</v>
      </c>
      <c r="M543">
        <v>36</v>
      </c>
      <c r="N543">
        <v>27</v>
      </c>
    </row>
    <row r="544" spans="1:14">
      <c r="A544">
        <v>10556</v>
      </c>
      <c r="B544" t="s">
        <v>47</v>
      </c>
      <c r="C544" t="s">
        <v>37</v>
      </c>
      <c r="D544" t="s">
        <v>35</v>
      </c>
      <c r="E544">
        <v>3</v>
      </c>
      <c r="F544" s="3">
        <v>360</v>
      </c>
      <c r="G544">
        <v>9</v>
      </c>
      <c r="H544" t="s">
        <v>21</v>
      </c>
      <c r="I544">
        <v>66</v>
      </c>
      <c r="J544">
        <v>93</v>
      </c>
      <c r="K544">
        <v>22</v>
      </c>
      <c r="L544">
        <v>61</v>
      </c>
      <c r="M544">
        <v>33</v>
      </c>
      <c r="N544">
        <v>89</v>
      </c>
    </row>
    <row r="545" spans="1:14">
      <c r="A545">
        <v>10557</v>
      </c>
      <c r="B545" t="s">
        <v>33</v>
      </c>
      <c r="C545" t="s">
        <v>38</v>
      </c>
      <c r="D545" t="s">
        <v>48</v>
      </c>
      <c r="E545">
        <v>2</v>
      </c>
      <c r="F545" s="3">
        <v>799</v>
      </c>
      <c r="G545">
        <v>7</v>
      </c>
      <c r="H545" t="s">
        <v>21</v>
      </c>
      <c r="I545">
        <v>32</v>
      </c>
      <c r="J545">
        <v>99</v>
      </c>
      <c r="K545">
        <v>76</v>
      </c>
      <c r="L545">
        <v>77</v>
      </c>
      <c r="M545">
        <v>30</v>
      </c>
      <c r="N545">
        <v>98</v>
      </c>
    </row>
    <row r="546" spans="1:14">
      <c r="A546">
        <v>10558</v>
      </c>
      <c r="B546" t="s">
        <v>47</v>
      </c>
      <c r="C546" t="s">
        <v>50</v>
      </c>
      <c r="D546" t="s">
        <v>20</v>
      </c>
      <c r="E546">
        <v>3</v>
      </c>
      <c r="F546" s="3">
        <v>751</v>
      </c>
      <c r="G546">
        <v>8</v>
      </c>
      <c r="H546" t="s">
        <v>21</v>
      </c>
      <c r="I546">
        <v>22</v>
      </c>
      <c r="J546">
        <v>116</v>
      </c>
      <c r="K546">
        <v>92</v>
      </c>
      <c r="L546">
        <v>88</v>
      </c>
      <c r="M546">
        <v>96</v>
      </c>
      <c r="N546">
        <v>57</v>
      </c>
    </row>
    <row r="547" spans="1:14">
      <c r="A547">
        <v>10559</v>
      </c>
      <c r="B547" t="s">
        <v>23</v>
      </c>
      <c r="C547" t="s">
        <v>24</v>
      </c>
      <c r="D547" t="s">
        <v>40</v>
      </c>
      <c r="E547">
        <v>2</v>
      </c>
      <c r="F547" s="3">
        <v>180</v>
      </c>
      <c r="G547">
        <v>8</v>
      </c>
      <c r="H547" t="s">
        <v>17</v>
      </c>
      <c r="I547">
        <v>76</v>
      </c>
      <c r="J547">
        <v>18</v>
      </c>
      <c r="K547">
        <v>46</v>
      </c>
      <c r="L547">
        <v>2</v>
      </c>
      <c r="M547">
        <v>82</v>
      </c>
      <c r="N547">
        <v>43</v>
      </c>
    </row>
    <row r="548" spans="1:14">
      <c r="A548">
        <v>10560</v>
      </c>
      <c r="B548" t="s">
        <v>18</v>
      </c>
      <c r="C548" t="s">
        <v>24</v>
      </c>
      <c r="D548" t="s">
        <v>20</v>
      </c>
      <c r="E548">
        <v>4</v>
      </c>
      <c r="F548" s="3">
        <v>552</v>
      </c>
      <c r="G548">
        <v>6</v>
      </c>
      <c r="H548" t="s">
        <v>21</v>
      </c>
      <c r="I548">
        <v>56</v>
      </c>
      <c r="J548">
        <v>79</v>
      </c>
      <c r="K548">
        <v>47</v>
      </c>
      <c r="L548">
        <v>55</v>
      </c>
      <c r="M548">
        <v>94</v>
      </c>
      <c r="N548">
        <v>15</v>
      </c>
    </row>
    <row r="549" spans="1:14">
      <c r="A549">
        <v>10561</v>
      </c>
      <c r="B549" t="s">
        <v>33</v>
      </c>
      <c r="C549" t="s">
        <v>28</v>
      </c>
      <c r="D549" t="s">
        <v>35</v>
      </c>
      <c r="E549">
        <v>11</v>
      </c>
      <c r="F549" s="3">
        <v>689</v>
      </c>
      <c r="G549">
        <v>9</v>
      </c>
      <c r="H549" t="s">
        <v>21</v>
      </c>
      <c r="I549">
        <v>74</v>
      </c>
      <c r="J549">
        <v>53</v>
      </c>
      <c r="K549">
        <v>12</v>
      </c>
      <c r="L549">
        <v>29</v>
      </c>
      <c r="M549">
        <v>41</v>
      </c>
      <c r="N549">
        <v>23</v>
      </c>
    </row>
    <row r="550" spans="1:14">
      <c r="A550">
        <v>10562</v>
      </c>
      <c r="B550" t="s">
        <v>33</v>
      </c>
      <c r="C550" t="s">
        <v>37</v>
      </c>
      <c r="D550" t="s">
        <v>46</v>
      </c>
      <c r="E550">
        <v>3</v>
      </c>
      <c r="F550" s="3">
        <v>203</v>
      </c>
      <c r="G550">
        <v>7</v>
      </c>
      <c r="H550" t="s">
        <v>21</v>
      </c>
      <c r="I550">
        <v>23</v>
      </c>
      <c r="J550">
        <v>12</v>
      </c>
      <c r="K550">
        <v>56</v>
      </c>
      <c r="L550">
        <v>38</v>
      </c>
      <c r="M550">
        <v>52</v>
      </c>
      <c r="N550">
        <v>27</v>
      </c>
    </row>
    <row r="551" spans="1:14">
      <c r="A551">
        <v>10563</v>
      </c>
      <c r="B551" t="s">
        <v>18</v>
      </c>
      <c r="C551" t="s">
        <v>28</v>
      </c>
      <c r="D551" t="s">
        <v>35</v>
      </c>
      <c r="E551">
        <v>10</v>
      </c>
      <c r="F551" s="3">
        <v>517</v>
      </c>
      <c r="G551">
        <v>4</v>
      </c>
      <c r="H551" t="s">
        <v>21</v>
      </c>
      <c r="I551">
        <v>19</v>
      </c>
      <c r="J551">
        <v>36</v>
      </c>
      <c r="K551">
        <v>70</v>
      </c>
      <c r="L551">
        <v>90</v>
      </c>
      <c r="M551">
        <v>34</v>
      </c>
      <c r="N551">
        <v>12</v>
      </c>
    </row>
    <row r="552" spans="1:14">
      <c r="A552">
        <v>10564</v>
      </c>
      <c r="B552" t="s">
        <v>31</v>
      </c>
      <c r="C552" t="s">
        <v>38</v>
      </c>
      <c r="D552" t="s">
        <v>43</v>
      </c>
      <c r="E552">
        <v>5</v>
      </c>
      <c r="F552" s="3">
        <v>400</v>
      </c>
      <c r="G552">
        <v>5</v>
      </c>
      <c r="H552" t="s">
        <v>17</v>
      </c>
      <c r="I552">
        <v>86</v>
      </c>
      <c r="J552">
        <v>49</v>
      </c>
      <c r="K552">
        <v>13</v>
      </c>
      <c r="L552">
        <v>80</v>
      </c>
      <c r="M552">
        <v>5</v>
      </c>
      <c r="N552">
        <v>59</v>
      </c>
    </row>
    <row r="553" spans="1:14">
      <c r="A553">
        <v>10565</v>
      </c>
      <c r="B553" t="s">
        <v>33</v>
      </c>
      <c r="C553" t="s">
        <v>37</v>
      </c>
      <c r="D553" t="s">
        <v>40</v>
      </c>
      <c r="E553">
        <v>7</v>
      </c>
      <c r="F553" s="3">
        <v>24</v>
      </c>
      <c r="G553">
        <v>5</v>
      </c>
      <c r="H553" t="s">
        <v>21</v>
      </c>
      <c r="I553">
        <v>53</v>
      </c>
      <c r="J553">
        <v>20</v>
      </c>
      <c r="K553">
        <v>59</v>
      </c>
      <c r="L553">
        <v>63</v>
      </c>
      <c r="M553">
        <v>49</v>
      </c>
      <c r="N553">
        <v>58</v>
      </c>
    </row>
    <row r="554" spans="1:14">
      <c r="A554">
        <v>10566</v>
      </c>
      <c r="B554" t="s">
        <v>47</v>
      </c>
      <c r="C554" t="s">
        <v>45</v>
      </c>
      <c r="D554" t="s">
        <v>25</v>
      </c>
      <c r="E554">
        <v>1</v>
      </c>
      <c r="F554" s="3">
        <v>425</v>
      </c>
      <c r="G554">
        <v>8</v>
      </c>
      <c r="H554" t="s">
        <v>21</v>
      </c>
      <c r="I554">
        <v>61</v>
      </c>
      <c r="J554">
        <v>94</v>
      </c>
      <c r="K554">
        <v>33</v>
      </c>
      <c r="L554">
        <v>13</v>
      </c>
      <c r="M554">
        <v>94</v>
      </c>
      <c r="N554">
        <v>65</v>
      </c>
    </row>
    <row r="555" spans="1:14">
      <c r="A555">
        <v>10567</v>
      </c>
      <c r="B555" t="s">
        <v>47</v>
      </c>
      <c r="C555" t="s">
        <v>45</v>
      </c>
      <c r="D555" t="s">
        <v>43</v>
      </c>
      <c r="E555">
        <v>1</v>
      </c>
      <c r="F555" s="3">
        <v>102</v>
      </c>
      <c r="G555">
        <v>7</v>
      </c>
      <c r="H555" t="s">
        <v>17</v>
      </c>
      <c r="I555">
        <v>80</v>
      </c>
      <c r="J555">
        <v>34</v>
      </c>
      <c r="K555">
        <v>87</v>
      </c>
      <c r="L555">
        <v>97</v>
      </c>
      <c r="M555">
        <v>8</v>
      </c>
      <c r="N555">
        <v>5</v>
      </c>
    </row>
    <row r="556" spans="1:14">
      <c r="A556">
        <v>10568</v>
      </c>
      <c r="B556" t="s">
        <v>18</v>
      </c>
      <c r="C556" t="s">
        <v>42</v>
      </c>
      <c r="D556" t="s">
        <v>40</v>
      </c>
      <c r="E556">
        <v>5</v>
      </c>
      <c r="F556" s="3">
        <v>166</v>
      </c>
      <c r="G556">
        <v>5</v>
      </c>
      <c r="H556" t="s">
        <v>17</v>
      </c>
      <c r="I556">
        <v>88</v>
      </c>
      <c r="J556">
        <v>57</v>
      </c>
      <c r="K556">
        <v>64</v>
      </c>
      <c r="L556">
        <v>43</v>
      </c>
      <c r="M556">
        <v>23</v>
      </c>
      <c r="N556">
        <v>33</v>
      </c>
    </row>
    <row r="557" spans="1:14">
      <c r="A557">
        <v>10569</v>
      </c>
      <c r="B557" t="s">
        <v>23</v>
      </c>
      <c r="C557" t="s">
        <v>38</v>
      </c>
      <c r="D557" t="s">
        <v>55</v>
      </c>
      <c r="E557">
        <v>4</v>
      </c>
      <c r="F557" s="3">
        <v>614</v>
      </c>
      <c r="G557">
        <v>9</v>
      </c>
      <c r="H557" t="s">
        <v>21</v>
      </c>
      <c r="I557">
        <v>84</v>
      </c>
      <c r="J557">
        <v>36</v>
      </c>
      <c r="K557">
        <v>15</v>
      </c>
      <c r="L557">
        <v>10</v>
      </c>
      <c r="M557">
        <v>15</v>
      </c>
      <c r="N557">
        <v>73</v>
      </c>
    </row>
    <row r="558" spans="1:14">
      <c r="A558">
        <v>10570</v>
      </c>
      <c r="B558" t="s">
        <v>18</v>
      </c>
      <c r="C558" t="s">
        <v>37</v>
      </c>
      <c r="D558" t="s">
        <v>51</v>
      </c>
      <c r="E558">
        <v>4</v>
      </c>
      <c r="F558" s="3">
        <v>965</v>
      </c>
      <c r="G558">
        <v>9</v>
      </c>
      <c r="H558" t="s">
        <v>21</v>
      </c>
      <c r="I558">
        <v>2</v>
      </c>
      <c r="J558">
        <v>91</v>
      </c>
      <c r="K558">
        <v>80</v>
      </c>
      <c r="L558">
        <v>15</v>
      </c>
      <c r="M558">
        <v>51</v>
      </c>
      <c r="N558">
        <v>55</v>
      </c>
    </row>
    <row r="559" spans="1:14">
      <c r="A559">
        <v>10571</v>
      </c>
      <c r="B559" t="s">
        <v>31</v>
      </c>
      <c r="C559" t="s">
        <v>45</v>
      </c>
      <c r="D559" t="s">
        <v>20</v>
      </c>
      <c r="E559">
        <v>7</v>
      </c>
      <c r="F559" s="3">
        <v>763</v>
      </c>
      <c r="G559">
        <v>6</v>
      </c>
      <c r="H559" t="s">
        <v>17</v>
      </c>
      <c r="I559">
        <v>95</v>
      </c>
      <c r="J559">
        <v>26</v>
      </c>
      <c r="K559">
        <v>66</v>
      </c>
      <c r="L559">
        <v>44</v>
      </c>
      <c r="M559">
        <v>77</v>
      </c>
      <c r="N559">
        <v>75</v>
      </c>
    </row>
    <row r="560" spans="1:14">
      <c r="A560">
        <v>10572</v>
      </c>
      <c r="B560" t="s">
        <v>47</v>
      </c>
      <c r="C560" t="s">
        <v>45</v>
      </c>
      <c r="D560" t="s">
        <v>46</v>
      </c>
      <c r="E560">
        <v>8</v>
      </c>
      <c r="F560" s="3">
        <v>679</v>
      </c>
      <c r="G560">
        <v>4</v>
      </c>
      <c r="H560" t="s">
        <v>21</v>
      </c>
      <c r="I560">
        <v>41</v>
      </c>
      <c r="J560">
        <v>75</v>
      </c>
      <c r="K560">
        <v>89</v>
      </c>
      <c r="L560">
        <v>54</v>
      </c>
      <c r="M560">
        <v>47</v>
      </c>
      <c r="N560">
        <v>19</v>
      </c>
    </row>
    <row r="561" spans="1:14">
      <c r="A561">
        <v>10573</v>
      </c>
      <c r="B561" t="s">
        <v>47</v>
      </c>
      <c r="C561" t="s">
        <v>19</v>
      </c>
      <c r="D561" t="s">
        <v>40</v>
      </c>
      <c r="E561">
        <v>5</v>
      </c>
      <c r="F561" s="3">
        <v>574</v>
      </c>
      <c r="G561">
        <v>7</v>
      </c>
      <c r="H561" t="s">
        <v>17</v>
      </c>
      <c r="I561">
        <v>64</v>
      </c>
      <c r="J561">
        <v>18</v>
      </c>
      <c r="K561">
        <v>94</v>
      </c>
      <c r="L561">
        <v>54</v>
      </c>
      <c r="M561">
        <v>84</v>
      </c>
      <c r="N561">
        <v>84</v>
      </c>
    </row>
    <row r="562" spans="1:14">
      <c r="A562">
        <v>10574</v>
      </c>
      <c r="B562" t="s">
        <v>47</v>
      </c>
      <c r="C562" t="s">
        <v>24</v>
      </c>
      <c r="D562" t="s">
        <v>55</v>
      </c>
      <c r="E562">
        <v>10</v>
      </c>
      <c r="F562" s="3">
        <v>714</v>
      </c>
      <c r="G562">
        <v>4</v>
      </c>
      <c r="H562" t="s">
        <v>17</v>
      </c>
      <c r="I562">
        <v>60</v>
      </c>
      <c r="J562">
        <v>71</v>
      </c>
      <c r="K562">
        <v>16</v>
      </c>
      <c r="L562">
        <v>51</v>
      </c>
      <c r="M562">
        <v>78</v>
      </c>
      <c r="N562">
        <v>17</v>
      </c>
    </row>
    <row r="563" spans="1:14">
      <c r="A563">
        <v>10575</v>
      </c>
      <c r="B563" t="s">
        <v>33</v>
      </c>
      <c r="C563" t="s">
        <v>32</v>
      </c>
      <c r="D563" t="s">
        <v>25</v>
      </c>
      <c r="E563">
        <v>7</v>
      </c>
      <c r="F563" s="3">
        <v>47</v>
      </c>
      <c r="G563">
        <v>7</v>
      </c>
      <c r="H563" t="s">
        <v>17</v>
      </c>
      <c r="I563">
        <v>61</v>
      </c>
      <c r="J563">
        <v>50</v>
      </c>
      <c r="K563">
        <v>79</v>
      </c>
      <c r="L563">
        <v>99</v>
      </c>
      <c r="M563">
        <v>20</v>
      </c>
      <c r="N563">
        <v>53</v>
      </c>
    </row>
    <row r="564" spans="1:14">
      <c r="A564">
        <v>10576</v>
      </c>
      <c r="B564" t="s">
        <v>52</v>
      </c>
      <c r="C564" t="s">
        <v>38</v>
      </c>
      <c r="D564" t="s">
        <v>48</v>
      </c>
      <c r="E564">
        <v>8</v>
      </c>
      <c r="F564" s="3">
        <v>712</v>
      </c>
      <c r="G564">
        <v>7</v>
      </c>
      <c r="H564" t="s">
        <v>21</v>
      </c>
      <c r="I564">
        <v>56</v>
      </c>
      <c r="J564">
        <v>34</v>
      </c>
      <c r="K564">
        <v>50</v>
      </c>
      <c r="L564">
        <v>55</v>
      </c>
      <c r="M564">
        <v>30</v>
      </c>
      <c r="N564">
        <v>45</v>
      </c>
    </row>
    <row r="565" spans="1:14">
      <c r="A565">
        <v>10577</v>
      </c>
      <c r="B565" t="s">
        <v>52</v>
      </c>
      <c r="C565" t="s">
        <v>32</v>
      </c>
      <c r="D565" t="s">
        <v>29</v>
      </c>
      <c r="E565">
        <v>1</v>
      </c>
      <c r="F565" s="3">
        <v>303</v>
      </c>
      <c r="G565">
        <v>5</v>
      </c>
      <c r="H565" t="s">
        <v>21</v>
      </c>
      <c r="I565">
        <v>57</v>
      </c>
      <c r="J565">
        <v>18</v>
      </c>
      <c r="K565">
        <v>49</v>
      </c>
      <c r="L565">
        <v>29</v>
      </c>
      <c r="M565">
        <v>32</v>
      </c>
      <c r="N565">
        <v>27</v>
      </c>
    </row>
    <row r="566" spans="1:14">
      <c r="A566">
        <v>10578</v>
      </c>
      <c r="B566" t="s">
        <v>33</v>
      </c>
      <c r="C566" t="s">
        <v>28</v>
      </c>
      <c r="D566" t="s">
        <v>43</v>
      </c>
      <c r="E566">
        <v>6</v>
      </c>
      <c r="F566" s="3">
        <v>291</v>
      </c>
      <c r="G566">
        <v>6</v>
      </c>
      <c r="H566" t="s">
        <v>17</v>
      </c>
      <c r="I566">
        <v>81</v>
      </c>
      <c r="J566">
        <v>65</v>
      </c>
      <c r="K566">
        <v>65</v>
      </c>
      <c r="L566">
        <v>11</v>
      </c>
      <c r="M566">
        <v>49</v>
      </c>
      <c r="N566">
        <v>3</v>
      </c>
    </row>
    <row r="567" spans="1:14">
      <c r="A567">
        <v>10579</v>
      </c>
      <c r="B567" t="s">
        <v>33</v>
      </c>
      <c r="C567" t="s">
        <v>28</v>
      </c>
      <c r="D567" t="s">
        <v>25</v>
      </c>
      <c r="E567">
        <v>3</v>
      </c>
      <c r="F567" s="3">
        <v>436</v>
      </c>
      <c r="G567">
        <v>5</v>
      </c>
      <c r="H567" t="s">
        <v>17</v>
      </c>
      <c r="I567">
        <v>96</v>
      </c>
      <c r="J567">
        <v>21</v>
      </c>
      <c r="K567">
        <v>6</v>
      </c>
      <c r="L567">
        <v>61</v>
      </c>
      <c r="M567">
        <v>26</v>
      </c>
      <c r="N567">
        <v>7</v>
      </c>
    </row>
    <row r="568" spans="1:14">
      <c r="A568">
        <v>10580</v>
      </c>
      <c r="B568" t="s">
        <v>31</v>
      </c>
      <c r="C568" t="s">
        <v>42</v>
      </c>
      <c r="D568" t="s">
        <v>29</v>
      </c>
      <c r="E568">
        <v>3</v>
      </c>
      <c r="F568" s="3">
        <v>89</v>
      </c>
      <c r="G568">
        <v>7</v>
      </c>
      <c r="H568" t="s">
        <v>17</v>
      </c>
      <c r="I568">
        <v>43</v>
      </c>
      <c r="J568">
        <v>67</v>
      </c>
      <c r="K568">
        <v>95</v>
      </c>
      <c r="L568">
        <v>54</v>
      </c>
      <c r="M568">
        <v>97</v>
      </c>
      <c r="N568">
        <v>6</v>
      </c>
    </row>
    <row r="569" spans="1:14">
      <c r="A569">
        <v>10581</v>
      </c>
      <c r="B569" t="s">
        <v>31</v>
      </c>
      <c r="C569" t="s">
        <v>24</v>
      </c>
      <c r="D569" t="s">
        <v>46</v>
      </c>
      <c r="E569">
        <v>10</v>
      </c>
      <c r="F569" s="3">
        <v>461</v>
      </c>
      <c r="G569">
        <v>4</v>
      </c>
      <c r="H569" t="s">
        <v>17</v>
      </c>
      <c r="I569">
        <v>54</v>
      </c>
      <c r="J569">
        <v>63</v>
      </c>
      <c r="K569">
        <v>4</v>
      </c>
      <c r="L569">
        <v>93</v>
      </c>
      <c r="M569">
        <v>94</v>
      </c>
      <c r="N569">
        <v>80</v>
      </c>
    </row>
    <row r="570" spans="1:14">
      <c r="A570">
        <v>10582</v>
      </c>
      <c r="B570" t="s">
        <v>52</v>
      </c>
      <c r="C570" t="s">
        <v>38</v>
      </c>
      <c r="D570" t="s">
        <v>25</v>
      </c>
      <c r="E570">
        <v>10</v>
      </c>
      <c r="F570" s="3">
        <v>807</v>
      </c>
      <c r="G570">
        <v>11</v>
      </c>
      <c r="H570" t="s">
        <v>21</v>
      </c>
      <c r="I570">
        <v>29</v>
      </c>
      <c r="J570">
        <v>18</v>
      </c>
      <c r="K570">
        <v>77</v>
      </c>
      <c r="L570">
        <v>4</v>
      </c>
      <c r="M570">
        <v>81</v>
      </c>
      <c r="N570">
        <v>64</v>
      </c>
    </row>
    <row r="571" spans="1:14">
      <c r="A571">
        <v>10583</v>
      </c>
      <c r="B571" t="s">
        <v>23</v>
      </c>
      <c r="C571" t="s">
        <v>38</v>
      </c>
      <c r="D571" t="s">
        <v>25</v>
      </c>
      <c r="E571">
        <v>2</v>
      </c>
      <c r="F571" s="3">
        <v>229</v>
      </c>
      <c r="G571">
        <v>4</v>
      </c>
      <c r="H571" t="s">
        <v>17</v>
      </c>
      <c r="I571">
        <v>47</v>
      </c>
      <c r="J571">
        <v>75</v>
      </c>
      <c r="K571">
        <v>31</v>
      </c>
      <c r="L571">
        <v>53</v>
      </c>
      <c r="M571">
        <v>1</v>
      </c>
      <c r="N571">
        <v>30</v>
      </c>
    </row>
    <row r="572" spans="1:14">
      <c r="A572">
        <v>10584</v>
      </c>
      <c r="B572" t="s">
        <v>33</v>
      </c>
      <c r="C572" t="s">
        <v>24</v>
      </c>
      <c r="D572" t="s">
        <v>46</v>
      </c>
      <c r="E572">
        <v>5</v>
      </c>
      <c r="F572" s="3">
        <v>44</v>
      </c>
      <c r="G572">
        <v>8</v>
      </c>
      <c r="H572" t="s">
        <v>17</v>
      </c>
      <c r="I572">
        <v>37</v>
      </c>
      <c r="J572">
        <v>34</v>
      </c>
      <c r="K572">
        <v>12</v>
      </c>
      <c r="L572">
        <v>15</v>
      </c>
      <c r="M572">
        <v>28</v>
      </c>
      <c r="N572">
        <v>94</v>
      </c>
    </row>
    <row r="573" spans="1:14">
      <c r="A573">
        <v>10585</v>
      </c>
      <c r="B573" t="s">
        <v>23</v>
      </c>
      <c r="C573" t="s">
        <v>24</v>
      </c>
      <c r="D573" t="s">
        <v>51</v>
      </c>
      <c r="E573">
        <v>11</v>
      </c>
      <c r="F573" s="3">
        <v>935</v>
      </c>
      <c r="G573">
        <v>10</v>
      </c>
      <c r="H573" t="s">
        <v>21</v>
      </c>
      <c r="I573">
        <v>40</v>
      </c>
      <c r="J573">
        <v>98</v>
      </c>
      <c r="K573">
        <v>91</v>
      </c>
      <c r="L573">
        <v>49</v>
      </c>
      <c r="M573">
        <v>82</v>
      </c>
      <c r="N573">
        <v>14</v>
      </c>
    </row>
    <row r="574" spans="1:14">
      <c r="A574">
        <v>10586</v>
      </c>
      <c r="B574" t="s">
        <v>47</v>
      </c>
      <c r="C574" t="s">
        <v>32</v>
      </c>
      <c r="D574" t="s">
        <v>29</v>
      </c>
      <c r="E574">
        <v>7</v>
      </c>
      <c r="F574" s="3">
        <v>953</v>
      </c>
      <c r="G574">
        <v>10</v>
      </c>
      <c r="H574" t="s">
        <v>17</v>
      </c>
      <c r="I574">
        <v>39</v>
      </c>
      <c r="J574">
        <v>99</v>
      </c>
      <c r="K574">
        <v>21</v>
      </c>
      <c r="L574">
        <v>58</v>
      </c>
      <c r="M574">
        <v>4</v>
      </c>
      <c r="N574">
        <v>3</v>
      </c>
    </row>
    <row r="575" spans="1:14">
      <c r="A575">
        <v>10587</v>
      </c>
      <c r="B575" t="s">
        <v>47</v>
      </c>
      <c r="C575" t="s">
        <v>37</v>
      </c>
      <c r="D575" t="s">
        <v>43</v>
      </c>
      <c r="E575">
        <v>9</v>
      </c>
      <c r="F575" s="3">
        <v>884</v>
      </c>
      <c r="G575">
        <v>4</v>
      </c>
      <c r="H575" t="s">
        <v>17</v>
      </c>
      <c r="I575">
        <v>90</v>
      </c>
      <c r="J575">
        <v>9</v>
      </c>
      <c r="K575">
        <v>63</v>
      </c>
      <c r="L575">
        <v>48</v>
      </c>
      <c r="M575">
        <v>60</v>
      </c>
      <c r="N575">
        <v>63</v>
      </c>
    </row>
    <row r="576" spans="1:14">
      <c r="A576">
        <v>10588</v>
      </c>
      <c r="B576" t="s">
        <v>52</v>
      </c>
      <c r="C576" t="s">
        <v>42</v>
      </c>
      <c r="D576" t="s">
        <v>25</v>
      </c>
      <c r="E576">
        <v>5</v>
      </c>
      <c r="F576" s="3">
        <v>409</v>
      </c>
      <c r="G576">
        <v>10</v>
      </c>
      <c r="H576" t="s">
        <v>17</v>
      </c>
      <c r="I576">
        <v>85</v>
      </c>
      <c r="J576">
        <v>44</v>
      </c>
      <c r="K576">
        <v>27</v>
      </c>
      <c r="L576">
        <v>81</v>
      </c>
      <c r="M576">
        <v>8</v>
      </c>
      <c r="N576">
        <v>30</v>
      </c>
    </row>
    <row r="577" spans="1:14">
      <c r="A577">
        <v>10590</v>
      </c>
      <c r="B577" t="s">
        <v>18</v>
      </c>
      <c r="C577" t="s">
        <v>34</v>
      </c>
      <c r="D577" t="s">
        <v>55</v>
      </c>
      <c r="E577">
        <v>3</v>
      </c>
      <c r="F577" s="3">
        <v>826</v>
      </c>
      <c r="G577">
        <v>11</v>
      </c>
      <c r="H577" t="s">
        <v>21</v>
      </c>
      <c r="I577">
        <v>76</v>
      </c>
      <c r="J577">
        <v>76</v>
      </c>
      <c r="K577">
        <v>55</v>
      </c>
      <c r="L577">
        <v>67</v>
      </c>
      <c r="M577">
        <v>61</v>
      </c>
      <c r="N577">
        <v>31</v>
      </c>
    </row>
    <row r="578" spans="1:14">
      <c r="A578">
        <v>10591</v>
      </c>
      <c r="B578" t="s">
        <v>47</v>
      </c>
      <c r="C578" t="s">
        <v>38</v>
      </c>
      <c r="D578" t="s">
        <v>48</v>
      </c>
      <c r="E578">
        <v>4</v>
      </c>
      <c r="F578" s="3">
        <v>990</v>
      </c>
      <c r="G578">
        <v>11</v>
      </c>
      <c r="H578" t="s">
        <v>21</v>
      </c>
      <c r="I578">
        <v>68</v>
      </c>
      <c r="J578">
        <v>33</v>
      </c>
      <c r="K578">
        <v>84</v>
      </c>
      <c r="L578">
        <v>97</v>
      </c>
      <c r="M578">
        <v>40</v>
      </c>
      <c r="N578">
        <v>18</v>
      </c>
    </row>
    <row r="579" spans="1:14">
      <c r="A579">
        <v>10592</v>
      </c>
      <c r="B579" t="s">
        <v>18</v>
      </c>
      <c r="C579" t="s">
        <v>37</v>
      </c>
      <c r="D579" t="s">
        <v>43</v>
      </c>
      <c r="E579">
        <v>10</v>
      </c>
      <c r="F579" s="3">
        <v>771</v>
      </c>
      <c r="G579">
        <v>9</v>
      </c>
      <c r="H579" t="s">
        <v>21</v>
      </c>
      <c r="I579">
        <v>38</v>
      </c>
      <c r="J579">
        <v>52</v>
      </c>
      <c r="K579">
        <v>18</v>
      </c>
      <c r="L579">
        <v>53</v>
      </c>
      <c r="M579">
        <v>15</v>
      </c>
      <c r="N579">
        <v>47</v>
      </c>
    </row>
    <row r="580" spans="1:14">
      <c r="A580">
        <v>10593</v>
      </c>
      <c r="B580" t="s">
        <v>47</v>
      </c>
      <c r="C580" t="s">
        <v>37</v>
      </c>
      <c r="D580" t="s">
        <v>40</v>
      </c>
      <c r="E580">
        <v>11</v>
      </c>
      <c r="F580" s="3">
        <v>57</v>
      </c>
      <c r="G580">
        <v>10</v>
      </c>
      <c r="H580" t="s">
        <v>17</v>
      </c>
      <c r="I580">
        <v>9</v>
      </c>
      <c r="J580">
        <v>90</v>
      </c>
      <c r="K580">
        <v>29</v>
      </c>
      <c r="L580">
        <v>84</v>
      </c>
      <c r="M580">
        <v>44</v>
      </c>
      <c r="N580">
        <v>77</v>
      </c>
    </row>
    <row r="581" spans="1:14">
      <c r="A581">
        <v>10594</v>
      </c>
      <c r="B581" t="s">
        <v>52</v>
      </c>
      <c r="C581" t="s">
        <v>42</v>
      </c>
      <c r="D581" t="s">
        <v>25</v>
      </c>
      <c r="E581">
        <v>5</v>
      </c>
      <c r="F581" s="3">
        <v>331</v>
      </c>
      <c r="G581">
        <v>5</v>
      </c>
      <c r="H581" t="s">
        <v>21</v>
      </c>
      <c r="I581">
        <v>3</v>
      </c>
      <c r="J581">
        <v>56</v>
      </c>
      <c r="K581">
        <v>55</v>
      </c>
      <c r="L581">
        <v>62</v>
      </c>
      <c r="M581">
        <v>68</v>
      </c>
      <c r="N581">
        <v>16</v>
      </c>
    </row>
    <row r="582" spans="1:14">
      <c r="A582">
        <v>10595</v>
      </c>
      <c r="B582" t="s">
        <v>18</v>
      </c>
      <c r="C582" t="s">
        <v>34</v>
      </c>
      <c r="D582" t="s">
        <v>25</v>
      </c>
      <c r="E582">
        <v>7</v>
      </c>
      <c r="F582" s="3">
        <v>242</v>
      </c>
      <c r="G582">
        <v>10</v>
      </c>
      <c r="H582" t="s">
        <v>21</v>
      </c>
      <c r="I582">
        <v>8</v>
      </c>
      <c r="J582">
        <v>48</v>
      </c>
      <c r="K582">
        <v>43</v>
      </c>
      <c r="L582">
        <v>66</v>
      </c>
      <c r="M582">
        <v>28</v>
      </c>
      <c r="N582">
        <v>66</v>
      </c>
    </row>
    <row r="583" spans="1:14">
      <c r="A583">
        <v>10596</v>
      </c>
      <c r="B583" t="s">
        <v>18</v>
      </c>
      <c r="C583" t="s">
        <v>42</v>
      </c>
      <c r="D583" t="s">
        <v>40</v>
      </c>
      <c r="E583">
        <v>4</v>
      </c>
      <c r="F583" s="3">
        <v>568</v>
      </c>
      <c r="G583">
        <v>6</v>
      </c>
      <c r="H583" t="s">
        <v>21</v>
      </c>
      <c r="I583">
        <v>42</v>
      </c>
      <c r="J583">
        <v>36</v>
      </c>
      <c r="K583">
        <v>20</v>
      </c>
      <c r="L583">
        <v>55</v>
      </c>
      <c r="M583">
        <v>88</v>
      </c>
      <c r="N583">
        <v>34</v>
      </c>
    </row>
    <row r="584" spans="1:14">
      <c r="A584">
        <v>10597</v>
      </c>
      <c r="B584" t="s">
        <v>33</v>
      </c>
      <c r="C584" t="s">
        <v>45</v>
      </c>
      <c r="D584" t="s">
        <v>25</v>
      </c>
      <c r="E584">
        <v>2</v>
      </c>
      <c r="F584" s="3">
        <v>571</v>
      </c>
      <c r="G584">
        <v>4</v>
      </c>
      <c r="H584" t="s">
        <v>17</v>
      </c>
      <c r="I584">
        <v>23</v>
      </c>
      <c r="J584">
        <v>4</v>
      </c>
      <c r="K584">
        <v>19</v>
      </c>
      <c r="L584">
        <v>62</v>
      </c>
      <c r="M584">
        <v>12</v>
      </c>
      <c r="N584">
        <v>26</v>
      </c>
    </row>
    <row r="585" spans="1:14">
      <c r="A585">
        <v>10598</v>
      </c>
      <c r="B585" t="s">
        <v>18</v>
      </c>
      <c r="C585" t="s">
        <v>38</v>
      </c>
      <c r="D585" t="s">
        <v>25</v>
      </c>
      <c r="E585">
        <v>7</v>
      </c>
      <c r="F585" s="3">
        <v>112</v>
      </c>
      <c r="G585">
        <v>4</v>
      </c>
      <c r="H585" t="s">
        <v>17</v>
      </c>
      <c r="I585">
        <v>38</v>
      </c>
      <c r="J585">
        <v>28</v>
      </c>
      <c r="K585">
        <v>49</v>
      </c>
      <c r="L585">
        <v>3</v>
      </c>
      <c r="M585">
        <v>95</v>
      </c>
      <c r="N585">
        <v>7</v>
      </c>
    </row>
    <row r="586" spans="1:14">
      <c r="A586">
        <v>10599</v>
      </c>
      <c r="B586" t="s">
        <v>18</v>
      </c>
      <c r="C586" t="s">
        <v>42</v>
      </c>
      <c r="D586" t="s">
        <v>55</v>
      </c>
      <c r="E586">
        <v>8</v>
      </c>
      <c r="F586" s="3">
        <v>234</v>
      </c>
      <c r="G586">
        <v>8</v>
      </c>
      <c r="H586" t="s">
        <v>21</v>
      </c>
      <c r="I586">
        <v>58</v>
      </c>
      <c r="J586">
        <v>21</v>
      </c>
      <c r="K586">
        <v>49</v>
      </c>
      <c r="L586">
        <v>71</v>
      </c>
      <c r="M586">
        <v>15</v>
      </c>
      <c r="N586">
        <v>9</v>
      </c>
    </row>
    <row r="587" spans="1:14">
      <c r="A587">
        <v>10600</v>
      </c>
      <c r="B587" t="s">
        <v>23</v>
      </c>
      <c r="C587" t="s">
        <v>38</v>
      </c>
      <c r="D587" t="s">
        <v>51</v>
      </c>
      <c r="E587">
        <v>2</v>
      </c>
      <c r="F587" s="3">
        <v>92</v>
      </c>
      <c r="G587">
        <v>6</v>
      </c>
      <c r="H587" t="s">
        <v>21</v>
      </c>
      <c r="I587">
        <v>45</v>
      </c>
      <c r="J587">
        <v>50</v>
      </c>
      <c r="K587">
        <v>37</v>
      </c>
      <c r="L587">
        <v>76</v>
      </c>
      <c r="M587">
        <v>12</v>
      </c>
      <c r="N587">
        <v>48</v>
      </c>
    </row>
    <row r="588" spans="1:14">
      <c r="A588">
        <v>10601</v>
      </c>
      <c r="B588" t="s">
        <v>18</v>
      </c>
      <c r="C588" t="s">
        <v>32</v>
      </c>
      <c r="D588" t="s">
        <v>55</v>
      </c>
      <c r="E588">
        <v>6</v>
      </c>
      <c r="F588" s="3">
        <v>118</v>
      </c>
      <c r="G588">
        <v>11</v>
      </c>
      <c r="H588" t="s">
        <v>21</v>
      </c>
      <c r="I588">
        <v>78</v>
      </c>
      <c r="J588">
        <v>79</v>
      </c>
      <c r="K588">
        <v>57</v>
      </c>
      <c r="L588">
        <v>70</v>
      </c>
      <c r="M588">
        <v>64</v>
      </c>
      <c r="N588">
        <v>14</v>
      </c>
    </row>
    <row r="589" spans="1:14">
      <c r="A589">
        <v>10602</v>
      </c>
      <c r="B589" t="s">
        <v>52</v>
      </c>
      <c r="C589" t="s">
        <v>42</v>
      </c>
      <c r="D589" t="s">
        <v>48</v>
      </c>
      <c r="E589">
        <v>5</v>
      </c>
      <c r="F589" s="3">
        <v>316</v>
      </c>
      <c r="G589">
        <v>11</v>
      </c>
      <c r="H589" t="s">
        <v>17</v>
      </c>
      <c r="I589">
        <v>32</v>
      </c>
      <c r="J589">
        <v>40</v>
      </c>
      <c r="K589">
        <v>78</v>
      </c>
      <c r="L589">
        <v>66</v>
      </c>
      <c r="M589">
        <v>77</v>
      </c>
      <c r="N589">
        <v>40</v>
      </c>
    </row>
    <row r="590" spans="1:14">
      <c r="A590">
        <v>10603</v>
      </c>
      <c r="B590" t="s">
        <v>18</v>
      </c>
      <c r="C590" t="s">
        <v>32</v>
      </c>
      <c r="D590" t="s">
        <v>51</v>
      </c>
      <c r="E590">
        <v>4</v>
      </c>
      <c r="F590" s="3">
        <v>163</v>
      </c>
      <c r="G590">
        <v>7</v>
      </c>
      <c r="H590" t="s">
        <v>21</v>
      </c>
      <c r="I590">
        <v>78</v>
      </c>
      <c r="J590">
        <v>36</v>
      </c>
      <c r="K590">
        <v>29</v>
      </c>
      <c r="L590">
        <v>64</v>
      </c>
      <c r="M590">
        <v>43</v>
      </c>
      <c r="N590">
        <v>58</v>
      </c>
    </row>
    <row r="591" spans="1:14">
      <c r="A591">
        <v>10604</v>
      </c>
      <c r="B591" t="s">
        <v>18</v>
      </c>
      <c r="C591" t="s">
        <v>50</v>
      </c>
      <c r="D591" t="s">
        <v>25</v>
      </c>
      <c r="E591">
        <v>8</v>
      </c>
      <c r="F591" s="3">
        <v>303</v>
      </c>
      <c r="G591">
        <v>8</v>
      </c>
      <c r="H591" t="s">
        <v>17</v>
      </c>
      <c r="I591">
        <v>8</v>
      </c>
      <c r="J591">
        <v>58</v>
      </c>
      <c r="K591">
        <v>56</v>
      </c>
      <c r="L591">
        <v>78</v>
      </c>
      <c r="M591">
        <v>47</v>
      </c>
      <c r="N591">
        <v>45</v>
      </c>
    </row>
    <row r="592" spans="1:14">
      <c r="A592">
        <v>10605</v>
      </c>
      <c r="B592" t="s">
        <v>31</v>
      </c>
      <c r="C592" t="s">
        <v>50</v>
      </c>
      <c r="D592" t="s">
        <v>43</v>
      </c>
      <c r="E592">
        <v>7</v>
      </c>
      <c r="F592" s="3">
        <v>798</v>
      </c>
      <c r="G592">
        <v>4</v>
      </c>
      <c r="H592" t="s">
        <v>17</v>
      </c>
      <c r="I592">
        <v>69</v>
      </c>
      <c r="J592">
        <v>10</v>
      </c>
      <c r="K592">
        <v>18</v>
      </c>
      <c r="L592">
        <v>7</v>
      </c>
      <c r="M592">
        <v>37</v>
      </c>
      <c r="N592">
        <v>24</v>
      </c>
    </row>
    <row r="593" spans="1:14">
      <c r="A593">
        <v>10606</v>
      </c>
      <c r="B593" t="s">
        <v>52</v>
      </c>
      <c r="C593" t="s">
        <v>50</v>
      </c>
      <c r="D593" t="s">
        <v>48</v>
      </c>
      <c r="E593">
        <v>6</v>
      </c>
      <c r="F593" s="3">
        <v>664</v>
      </c>
      <c r="G593">
        <v>6</v>
      </c>
      <c r="H593" t="s">
        <v>21</v>
      </c>
      <c r="I593">
        <v>31</v>
      </c>
      <c r="J593">
        <v>2</v>
      </c>
      <c r="K593">
        <v>15</v>
      </c>
      <c r="L593">
        <v>1</v>
      </c>
      <c r="M593">
        <v>25</v>
      </c>
      <c r="N593">
        <v>67</v>
      </c>
    </row>
    <row r="594" spans="1:14">
      <c r="A594">
        <v>10607</v>
      </c>
      <c r="B594" t="s">
        <v>23</v>
      </c>
      <c r="C594" t="s">
        <v>19</v>
      </c>
      <c r="D594" t="s">
        <v>25</v>
      </c>
      <c r="E594">
        <v>9</v>
      </c>
      <c r="F594" s="3">
        <v>602</v>
      </c>
      <c r="G594">
        <v>7</v>
      </c>
      <c r="H594" t="s">
        <v>21</v>
      </c>
      <c r="I594">
        <v>12</v>
      </c>
      <c r="J594">
        <v>57</v>
      </c>
      <c r="K594">
        <v>19</v>
      </c>
      <c r="L594">
        <v>73</v>
      </c>
      <c r="M594">
        <v>73</v>
      </c>
      <c r="N594">
        <v>16</v>
      </c>
    </row>
    <row r="595" spans="1:14">
      <c r="A595">
        <v>10608</v>
      </c>
      <c r="B595" t="s">
        <v>18</v>
      </c>
      <c r="C595" t="s">
        <v>50</v>
      </c>
      <c r="D595" t="s">
        <v>29</v>
      </c>
      <c r="E595">
        <v>4</v>
      </c>
      <c r="F595" s="3">
        <v>466</v>
      </c>
      <c r="G595">
        <v>4</v>
      </c>
      <c r="H595" t="s">
        <v>21</v>
      </c>
      <c r="I595">
        <v>36</v>
      </c>
      <c r="J595">
        <v>2</v>
      </c>
      <c r="K595">
        <v>85</v>
      </c>
      <c r="L595">
        <v>53</v>
      </c>
      <c r="M595">
        <v>71</v>
      </c>
      <c r="N595">
        <v>43</v>
      </c>
    </row>
    <row r="596" spans="1:14">
      <c r="A596">
        <v>10609</v>
      </c>
      <c r="B596" t="s">
        <v>18</v>
      </c>
      <c r="C596" t="s">
        <v>19</v>
      </c>
      <c r="D596" t="s">
        <v>55</v>
      </c>
      <c r="E596">
        <v>7</v>
      </c>
      <c r="F596" s="3">
        <v>491</v>
      </c>
      <c r="G596">
        <v>9</v>
      </c>
      <c r="H596" t="s">
        <v>21</v>
      </c>
      <c r="I596">
        <v>66</v>
      </c>
      <c r="J596">
        <v>94</v>
      </c>
      <c r="K596">
        <v>19</v>
      </c>
      <c r="L596">
        <v>67</v>
      </c>
      <c r="M596">
        <v>20</v>
      </c>
      <c r="N596">
        <v>51</v>
      </c>
    </row>
    <row r="597" spans="1:14">
      <c r="A597">
        <v>10610</v>
      </c>
      <c r="B597" t="s">
        <v>23</v>
      </c>
      <c r="C597" t="s">
        <v>28</v>
      </c>
      <c r="D597" t="s">
        <v>40</v>
      </c>
      <c r="E597">
        <v>9</v>
      </c>
      <c r="F597" s="3">
        <v>559</v>
      </c>
      <c r="G597">
        <v>8</v>
      </c>
      <c r="H597" t="s">
        <v>21</v>
      </c>
      <c r="I597">
        <v>91</v>
      </c>
      <c r="J597">
        <v>27</v>
      </c>
      <c r="K597">
        <v>67</v>
      </c>
      <c r="L597">
        <v>73</v>
      </c>
      <c r="M597">
        <v>54</v>
      </c>
      <c r="N597">
        <v>21</v>
      </c>
    </row>
    <row r="598" spans="1:14">
      <c r="A598">
        <v>10611</v>
      </c>
      <c r="B598" t="s">
        <v>31</v>
      </c>
      <c r="C598" t="s">
        <v>28</v>
      </c>
      <c r="D598" t="s">
        <v>20</v>
      </c>
      <c r="E598">
        <v>11</v>
      </c>
      <c r="F598" s="3">
        <v>559</v>
      </c>
      <c r="G598">
        <v>4</v>
      </c>
      <c r="H598" t="s">
        <v>21</v>
      </c>
      <c r="I598">
        <v>81</v>
      </c>
      <c r="J598">
        <v>99</v>
      </c>
      <c r="K598">
        <v>94</v>
      </c>
      <c r="L598">
        <v>34</v>
      </c>
      <c r="M598">
        <v>5</v>
      </c>
      <c r="N598">
        <v>65</v>
      </c>
    </row>
    <row r="599" spans="1:14">
      <c r="A599">
        <v>10612</v>
      </c>
      <c r="B599" t="s">
        <v>23</v>
      </c>
      <c r="C599" t="s">
        <v>34</v>
      </c>
      <c r="D599" t="s">
        <v>51</v>
      </c>
      <c r="E599">
        <v>2</v>
      </c>
      <c r="F599" s="3">
        <v>227</v>
      </c>
      <c r="G599">
        <v>4</v>
      </c>
      <c r="H599" t="s">
        <v>17</v>
      </c>
      <c r="I599">
        <v>6</v>
      </c>
      <c r="J599">
        <v>30</v>
      </c>
      <c r="K599">
        <v>21</v>
      </c>
      <c r="L599">
        <v>32</v>
      </c>
      <c r="M599">
        <v>91</v>
      </c>
      <c r="N599">
        <v>45</v>
      </c>
    </row>
    <row r="600" spans="1:14">
      <c r="A600">
        <v>10613</v>
      </c>
      <c r="B600" t="s">
        <v>47</v>
      </c>
      <c r="C600" t="s">
        <v>42</v>
      </c>
      <c r="D600" t="s">
        <v>35</v>
      </c>
      <c r="E600">
        <v>1</v>
      </c>
      <c r="F600" s="3">
        <v>581</v>
      </c>
      <c r="G600">
        <v>5</v>
      </c>
      <c r="H600" t="s">
        <v>21</v>
      </c>
      <c r="I600">
        <v>89</v>
      </c>
      <c r="J600">
        <v>79</v>
      </c>
      <c r="K600">
        <v>81</v>
      </c>
      <c r="L600">
        <v>70</v>
      </c>
      <c r="M600">
        <v>52</v>
      </c>
      <c r="N600">
        <v>94</v>
      </c>
    </row>
    <row r="601" spans="1:14">
      <c r="A601">
        <v>10614</v>
      </c>
      <c r="B601" t="s">
        <v>33</v>
      </c>
      <c r="C601" t="s">
        <v>19</v>
      </c>
      <c r="D601" t="s">
        <v>48</v>
      </c>
      <c r="E601">
        <v>6</v>
      </c>
      <c r="F601" s="3">
        <v>715</v>
      </c>
      <c r="G601">
        <v>5</v>
      </c>
      <c r="H601" t="s">
        <v>17</v>
      </c>
      <c r="I601">
        <v>67</v>
      </c>
      <c r="J601">
        <v>85</v>
      </c>
      <c r="K601">
        <v>17</v>
      </c>
      <c r="L601">
        <v>98</v>
      </c>
      <c r="M601">
        <v>46</v>
      </c>
      <c r="N601">
        <v>28</v>
      </c>
    </row>
    <row r="602" spans="1:14">
      <c r="A602">
        <v>10615</v>
      </c>
      <c r="B602" t="s">
        <v>18</v>
      </c>
      <c r="C602" t="s">
        <v>45</v>
      </c>
      <c r="D602" t="s">
        <v>40</v>
      </c>
      <c r="E602">
        <v>9</v>
      </c>
      <c r="F602" s="3">
        <v>812</v>
      </c>
      <c r="G602">
        <v>6</v>
      </c>
      <c r="H602" t="s">
        <v>21</v>
      </c>
      <c r="I602">
        <v>49</v>
      </c>
      <c r="J602">
        <v>87</v>
      </c>
      <c r="K602">
        <v>21</v>
      </c>
      <c r="L602">
        <v>47</v>
      </c>
      <c r="M602">
        <v>44</v>
      </c>
      <c r="N602">
        <v>98</v>
      </c>
    </row>
    <row r="603" spans="1:14">
      <c r="A603">
        <v>10617</v>
      </c>
      <c r="B603" t="s">
        <v>33</v>
      </c>
      <c r="C603" t="s">
        <v>28</v>
      </c>
      <c r="D603" t="s">
        <v>48</v>
      </c>
      <c r="E603">
        <v>4</v>
      </c>
      <c r="F603" s="3">
        <v>754</v>
      </c>
      <c r="G603">
        <v>8</v>
      </c>
      <c r="H603" t="s">
        <v>17</v>
      </c>
      <c r="I603">
        <v>69</v>
      </c>
      <c r="J603">
        <v>8</v>
      </c>
      <c r="K603">
        <v>78</v>
      </c>
      <c r="L603">
        <v>9</v>
      </c>
      <c r="M603">
        <v>53</v>
      </c>
      <c r="N603">
        <v>50</v>
      </c>
    </row>
    <row r="604" spans="1:14">
      <c r="A604">
        <v>10618</v>
      </c>
      <c r="B604" t="s">
        <v>47</v>
      </c>
      <c r="C604" t="s">
        <v>45</v>
      </c>
      <c r="D604" t="s">
        <v>46</v>
      </c>
      <c r="E604">
        <v>9</v>
      </c>
      <c r="F604" s="3">
        <v>665</v>
      </c>
      <c r="G604">
        <v>11</v>
      </c>
      <c r="H604" t="s">
        <v>21</v>
      </c>
      <c r="I604">
        <v>78</v>
      </c>
      <c r="J604">
        <v>20</v>
      </c>
      <c r="K604">
        <v>19</v>
      </c>
      <c r="L604">
        <v>55</v>
      </c>
      <c r="M604">
        <v>16</v>
      </c>
      <c r="N604">
        <v>38</v>
      </c>
    </row>
    <row r="605" spans="1:14">
      <c r="A605">
        <v>10619</v>
      </c>
      <c r="B605" t="s">
        <v>33</v>
      </c>
      <c r="C605" t="s">
        <v>42</v>
      </c>
      <c r="D605" t="s">
        <v>25</v>
      </c>
      <c r="E605">
        <v>10</v>
      </c>
      <c r="F605" s="3">
        <v>923</v>
      </c>
      <c r="G605">
        <v>10</v>
      </c>
      <c r="H605" t="s">
        <v>17</v>
      </c>
      <c r="I605">
        <v>38</v>
      </c>
      <c r="J605">
        <v>87</v>
      </c>
      <c r="K605">
        <v>85</v>
      </c>
      <c r="L605">
        <v>80</v>
      </c>
      <c r="M605">
        <v>55</v>
      </c>
      <c r="N605">
        <v>45</v>
      </c>
    </row>
    <row r="606" spans="1:14">
      <c r="A606">
        <v>10620</v>
      </c>
      <c r="B606" t="s">
        <v>47</v>
      </c>
      <c r="C606" t="s">
        <v>28</v>
      </c>
      <c r="D606" t="s">
        <v>43</v>
      </c>
      <c r="E606">
        <v>6</v>
      </c>
      <c r="F606" s="3">
        <v>950</v>
      </c>
      <c r="G606">
        <v>4</v>
      </c>
      <c r="H606" t="s">
        <v>21</v>
      </c>
      <c r="I606">
        <v>13</v>
      </c>
      <c r="J606">
        <v>5</v>
      </c>
      <c r="K606">
        <v>9</v>
      </c>
      <c r="L606">
        <v>86</v>
      </c>
      <c r="M606">
        <v>86</v>
      </c>
      <c r="N606">
        <v>55</v>
      </c>
    </row>
    <row r="607" spans="1:14">
      <c r="A607">
        <v>10621</v>
      </c>
      <c r="B607" t="s">
        <v>23</v>
      </c>
      <c r="C607" t="s">
        <v>37</v>
      </c>
      <c r="D607" t="s">
        <v>20</v>
      </c>
      <c r="E607">
        <v>11</v>
      </c>
      <c r="F607" s="3">
        <v>585</v>
      </c>
      <c r="G607">
        <v>4</v>
      </c>
      <c r="H607" t="s">
        <v>17</v>
      </c>
      <c r="I607">
        <v>3</v>
      </c>
      <c r="J607">
        <v>48</v>
      </c>
      <c r="K607">
        <v>27</v>
      </c>
      <c r="L607">
        <v>32</v>
      </c>
      <c r="M607">
        <v>11</v>
      </c>
      <c r="N607">
        <v>16</v>
      </c>
    </row>
    <row r="608" spans="1:14">
      <c r="A608">
        <v>10622</v>
      </c>
      <c r="B608" t="s">
        <v>31</v>
      </c>
      <c r="C608" t="s">
        <v>19</v>
      </c>
      <c r="D608" t="s">
        <v>46</v>
      </c>
      <c r="E608">
        <v>5</v>
      </c>
      <c r="F608" s="3">
        <v>29</v>
      </c>
      <c r="G608">
        <v>10</v>
      </c>
      <c r="H608" t="s">
        <v>17</v>
      </c>
      <c r="I608">
        <v>1</v>
      </c>
      <c r="J608">
        <v>42</v>
      </c>
      <c r="K608">
        <v>33</v>
      </c>
      <c r="L608">
        <v>2</v>
      </c>
      <c r="M608">
        <v>14</v>
      </c>
      <c r="N608">
        <v>54</v>
      </c>
    </row>
    <row r="609" spans="1:14">
      <c r="A609">
        <v>10623</v>
      </c>
      <c r="B609" t="s">
        <v>23</v>
      </c>
      <c r="C609" t="s">
        <v>32</v>
      </c>
      <c r="D609" t="s">
        <v>43</v>
      </c>
      <c r="E609">
        <v>2</v>
      </c>
      <c r="F609" s="3">
        <v>222</v>
      </c>
      <c r="G609">
        <v>5</v>
      </c>
      <c r="H609" t="s">
        <v>21</v>
      </c>
      <c r="I609">
        <v>43</v>
      </c>
      <c r="J609">
        <v>78</v>
      </c>
      <c r="K609">
        <v>75</v>
      </c>
      <c r="L609">
        <v>87</v>
      </c>
      <c r="M609">
        <v>64</v>
      </c>
      <c r="N609">
        <v>80</v>
      </c>
    </row>
    <row r="610" spans="1:14">
      <c r="A610">
        <v>10624</v>
      </c>
      <c r="B610" t="s">
        <v>18</v>
      </c>
      <c r="C610" t="s">
        <v>37</v>
      </c>
      <c r="D610" t="s">
        <v>25</v>
      </c>
      <c r="E610">
        <v>6</v>
      </c>
      <c r="F610" s="3">
        <v>408</v>
      </c>
      <c r="G610">
        <v>7</v>
      </c>
      <c r="H610" t="s">
        <v>17</v>
      </c>
      <c r="I610">
        <v>89</v>
      </c>
      <c r="J610">
        <v>30</v>
      </c>
      <c r="K610">
        <v>39</v>
      </c>
      <c r="L610">
        <v>10</v>
      </c>
      <c r="M610">
        <v>40</v>
      </c>
      <c r="N610">
        <v>83</v>
      </c>
    </row>
    <row r="611" spans="1:14">
      <c r="A611">
        <v>10625</v>
      </c>
      <c r="B611" t="s">
        <v>31</v>
      </c>
      <c r="C611" t="s">
        <v>34</v>
      </c>
      <c r="D611" t="s">
        <v>29</v>
      </c>
      <c r="E611">
        <v>9</v>
      </c>
      <c r="F611" s="3">
        <v>298</v>
      </c>
      <c r="G611">
        <v>7</v>
      </c>
      <c r="H611" t="s">
        <v>21</v>
      </c>
      <c r="I611">
        <v>10</v>
      </c>
      <c r="J611">
        <v>36</v>
      </c>
      <c r="K611">
        <v>71</v>
      </c>
      <c r="L611">
        <v>73</v>
      </c>
      <c r="M611">
        <v>13</v>
      </c>
      <c r="N611">
        <v>63</v>
      </c>
    </row>
    <row r="612" spans="1:14">
      <c r="A612">
        <v>10626</v>
      </c>
      <c r="B612" t="s">
        <v>23</v>
      </c>
      <c r="C612" t="s">
        <v>32</v>
      </c>
      <c r="D612" t="s">
        <v>46</v>
      </c>
      <c r="E612">
        <v>6</v>
      </c>
      <c r="F612" s="3">
        <v>521</v>
      </c>
      <c r="G612">
        <v>9</v>
      </c>
      <c r="H612" t="s">
        <v>17</v>
      </c>
      <c r="I612">
        <v>8</v>
      </c>
      <c r="J612">
        <v>9</v>
      </c>
      <c r="K612">
        <v>12</v>
      </c>
      <c r="L612">
        <v>90</v>
      </c>
      <c r="M612">
        <v>27</v>
      </c>
      <c r="N612">
        <v>56</v>
      </c>
    </row>
    <row r="613" spans="1:14">
      <c r="A613">
        <v>10627</v>
      </c>
      <c r="B613" t="s">
        <v>52</v>
      </c>
      <c r="C613" t="s">
        <v>38</v>
      </c>
      <c r="D613" t="s">
        <v>43</v>
      </c>
      <c r="E613">
        <v>6</v>
      </c>
      <c r="F613" s="3">
        <v>721</v>
      </c>
      <c r="G613">
        <v>6</v>
      </c>
      <c r="H613" t="s">
        <v>21</v>
      </c>
      <c r="I613">
        <v>33</v>
      </c>
      <c r="J613">
        <v>82</v>
      </c>
      <c r="K613">
        <v>35</v>
      </c>
      <c r="L613">
        <v>50</v>
      </c>
      <c r="M613">
        <v>51</v>
      </c>
      <c r="N613">
        <v>29</v>
      </c>
    </row>
    <row r="614" spans="1:14">
      <c r="A614">
        <v>10628</v>
      </c>
      <c r="B614" t="s">
        <v>33</v>
      </c>
      <c r="C614" t="s">
        <v>19</v>
      </c>
      <c r="D614" t="s">
        <v>29</v>
      </c>
      <c r="E614">
        <v>3</v>
      </c>
      <c r="F614" s="3">
        <v>399</v>
      </c>
      <c r="G614">
        <v>11</v>
      </c>
      <c r="H614" t="s">
        <v>21</v>
      </c>
      <c r="I614">
        <v>55</v>
      </c>
      <c r="J614">
        <v>50</v>
      </c>
      <c r="K614">
        <v>61</v>
      </c>
      <c r="L614">
        <v>25</v>
      </c>
      <c r="M614">
        <v>34</v>
      </c>
      <c r="N614">
        <v>22</v>
      </c>
    </row>
    <row r="615" spans="1:14">
      <c r="A615">
        <v>10629</v>
      </c>
      <c r="B615" t="s">
        <v>33</v>
      </c>
      <c r="C615" t="s">
        <v>19</v>
      </c>
      <c r="D615" t="s">
        <v>35</v>
      </c>
      <c r="E615">
        <v>9</v>
      </c>
      <c r="F615" s="3">
        <v>331</v>
      </c>
      <c r="G615">
        <v>11</v>
      </c>
      <c r="H615" t="s">
        <v>21</v>
      </c>
      <c r="I615">
        <v>37</v>
      </c>
      <c r="J615">
        <v>79</v>
      </c>
      <c r="K615">
        <v>37</v>
      </c>
      <c r="L615">
        <v>76</v>
      </c>
      <c r="M615">
        <v>57</v>
      </c>
      <c r="N615">
        <v>11</v>
      </c>
    </row>
    <row r="616" spans="1:14">
      <c r="A616">
        <v>10630</v>
      </c>
      <c r="B616" t="s">
        <v>18</v>
      </c>
      <c r="C616" t="s">
        <v>28</v>
      </c>
      <c r="D616" t="s">
        <v>35</v>
      </c>
      <c r="E616">
        <v>7</v>
      </c>
      <c r="F616" s="3">
        <v>973</v>
      </c>
      <c r="G616">
        <v>6</v>
      </c>
      <c r="H616" t="s">
        <v>17</v>
      </c>
      <c r="I616">
        <v>68</v>
      </c>
      <c r="J616">
        <v>7</v>
      </c>
      <c r="K616">
        <v>65</v>
      </c>
      <c r="L616">
        <v>40</v>
      </c>
      <c r="M616">
        <v>87</v>
      </c>
      <c r="N616">
        <v>44</v>
      </c>
    </row>
    <row r="617" spans="1:14">
      <c r="A617">
        <v>10631</v>
      </c>
      <c r="B617" t="s">
        <v>18</v>
      </c>
      <c r="C617" t="s">
        <v>38</v>
      </c>
      <c r="D617" t="s">
        <v>55</v>
      </c>
      <c r="E617">
        <v>2</v>
      </c>
      <c r="F617" s="3">
        <v>288</v>
      </c>
      <c r="G617">
        <v>9</v>
      </c>
      <c r="H617" t="s">
        <v>21</v>
      </c>
      <c r="I617">
        <v>36</v>
      </c>
      <c r="J617">
        <v>64</v>
      </c>
      <c r="K617">
        <v>12</v>
      </c>
      <c r="L617">
        <v>23</v>
      </c>
      <c r="M617">
        <v>52</v>
      </c>
      <c r="N617">
        <v>8</v>
      </c>
    </row>
    <row r="618" spans="1:14">
      <c r="A618">
        <v>10632</v>
      </c>
      <c r="B618" t="s">
        <v>47</v>
      </c>
      <c r="C618" t="s">
        <v>42</v>
      </c>
      <c r="D618" t="s">
        <v>48</v>
      </c>
      <c r="E618">
        <v>8</v>
      </c>
      <c r="F618" s="3">
        <v>680</v>
      </c>
      <c r="G618">
        <v>4</v>
      </c>
      <c r="H618" t="s">
        <v>21</v>
      </c>
      <c r="I618">
        <v>57</v>
      </c>
      <c r="J618">
        <v>14</v>
      </c>
      <c r="K618">
        <v>68</v>
      </c>
      <c r="L618">
        <v>91</v>
      </c>
      <c r="M618">
        <v>63</v>
      </c>
      <c r="N618">
        <v>48</v>
      </c>
    </row>
    <row r="619" spans="1:14">
      <c r="A619">
        <v>10633</v>
      </c>
      <c r="B619" t="s">
        <v>23</v>
      </c>
      <c r="C619" t="s">
        <v>19</v>
      </c>
      <c r="D619" t="s">
        <v>40</v>
      </c>
      <c r="E619">
        <v>5</v>
      </c>
      <c r="F619" s="3">
        <v>981</v>
      </c>
      <c r="G619">
        <v>9</v>
      </c>
      <c r="H619" t="s">
        <v>17</v>
      </c>
      <c r="I619">
        <v>22</v>
      </c>
      <c r="J619">
        <v>88</v>
      </c>
      <c r="K619">
        <v>20</v>
      </c>
      <c r="L619">
        <v>57</v>
      </c>
      <c r="M619">
        <v>68</v>
      </c>
      <c r="N619">
        <v>56</v>
      </c>
    </row>
    <row r="620" spans="1:14">
      <c r="A620">
        <v>10634</v>
      </c>
      <c r="B620" t="s">
        <v>47</v>
      </c>
      <c r="C620" t="s">
        <v>37</v>
      </c>
      <c r="D620" t="s">
        <v>55</v>
      </c>
      <c r="E620">
        <v>7</v>
      </c>
      <c r="F620" s="3">
        <v>569</v>
      </c>
      <c r="G620">
        <v>6</v>
      </c>
      <c r="H620" t="s">
        <v>21</v>
      </c>
      <c r="I620">
        <v>52</v>
      </c>
      <c r="J620">
        <v>50</v>
      </c>
      <c r="K620">
        <v>70</v>
      </c>
      <c r="L620">
        <v>27</v>
      </c>
      <c r="M620">
        <v>85</v>
      </c>
      <c r="N620">
        <v>45</v>
      </c>
    </row>
    <row r="621" spans="1:14">
      <c r="A621">
        <v>10635</v>
      </c>
      <c r="B621" t="s">
        <v>52</v>
      </c>
      <c r="C621" t="s">
        <v>32</v>
      </c>
      <c r="D621" t="s">
        <v>29</v>
      </c>
      <c r="E621">
        <v>4</v>
      </c>
      <c r="F621" s="3">
        <v>732</v>
      </c>
      <c r="G621">
        <v>4</v>
      </c>
      <c r="H621" t="s">
        <v>17</v>
      </c>
      <c r="I621">
        <v>43</v>
      </c>
      <c r="J621">
        <v>35</v>
      </c>
      <c r="K621">
        <v>16</v>
      </c>
      <c r="L621">
        <v>49</v>
      </c>
      <c r="M621">
        <v>90</v>
      </c>
      <c r="N621">
        <v>77</v>
      </c>
    </row>
    <row r="622" spans="1:14">
      <c r="A622">
        <v>10637</v>
      </c>
      <c r="B622" t="s">
        <v>31</v>
      </c>
      <c r="C622" t="s">
        <v>42</v>
      </c>
      <c r="D622" t="s">
        <v>25</v>
      </c>
      <c r="E622">
        <v>11</v>
      </c>
      <c r="F622" s="3">
        <v>628</v>
      </c>
      <c r="G622">
        <v>6</v>
      </c>
      <c r="H622" t="s">
        <v>21</v>
      </c>
      <c r="I622">
        <v>67</v>
      </c>
      <c r="J622">
        <v>28</v>
      </c>
      <c r="K622">
        <v>33</v>
      </c>
      <c r="L622">
        <v>49</v>
      </c>
      <c r="M622">
        <v>78</v>
      </c>
      <c r="N622">
        <v>43</v>
      </c>
    </row>
    <row r="623" spans="1:14">
      <c r="A623">
        <v>10638</v>
      </c>
      <c r="B623" t="s">
        <v>52</v>
      </c>
      <c r="C623" t="s">
        <v>32</v>
      </c>
      <c r="D623" t="s">
        <v>20</v>
      </c>
      <c r="E623">
        <v>9</v>
      </c>
      <c r="F623" s="3">
        <v>423</v>
      </c>
      <c r="G623">
        <v>9</v>
      </c>
      <c r="H623" t="s">
        <v>21</v>
      </c>
      <c r="I623">
        <v>23</v>
      </c>
      <c r="J623">
        <v>36</v>
      </c>
      <c r="K623">
        <v>16</v>
      </c>
      <c r="L623">
        <v>16</v>
      </c>
      <c r="M623">
        <v>11</v>
      </c>
      <c r="N623">
        <v>50</v>
      </c>
    </row>
    <row r="624" spans="1:14">
      <c r="A624">
        <v>10639</v>
      </c>
      <c r="B624" t="s">
        <v>23</v>
      </c>
      <c r="C624" t="s">
        <v>32</v>
      </c>
      <c r="D624" t="s">
        <v>40</v>
      </c>
      <c r="E624">
        <v>7</v>
      </c>
      <c r="F624" s="3">
        <v>525</v>
      </c>
      <c r="G624">
        <v>7</v>
      </c>
      <c r="H624" t="s">
        <v>21</v>
      </c>
      <c r="I624">
        <v>39</v>
      </c>
      <c r="J624">
        <v>38</v>
      </c>
      <c r="K624">
        <v>66</v>
      </c>
      <c r="L624">
        <v>23</v>
      </c>
      <c r="M624">
        <v>66</v>
      </c>
      <c r="N624">
        <v>57</v>
      </c>
    </row>
    <row r="625" spans="1:14">
      <c r="A625">
        <v>10640</v>
      </c>
      <c r="B625" t="s">
        <v>47</v>
      </c>
      <c r="C625" t="s">
        <v>28</v>
      </c>
      <c r="D625" t="s">
        <v>35</v>
      </c>
      <c r="E625">
        <v>9</v>
      </c>
      <c r="F625" s="3">
        <v>463</v>
      </c>
      <c r="G625">
        <v>11</v>
      </c>
      <c r="H625" t="s">
        <v>17</v>
      </c>
      <c r="I625">
        <v>95</v>
      </c>
      <c r="J625">
        <v>42</v>
      </c>
      <c r="K625">
        <v>22</v>
      </c>
      <c r="L625">
        <v>9</v>
      </c>
      <c r="M625">
        <v>16</v>
      </c>
      <c r="N625">
        <v>29</v>
      </c>
    </row>
    <row r="626" spans="1:14">
      <c r="A626">
        <v>10642</v>
      </c>
      <c r="B626" t="s">
        <v>47</v>
      </c>
      <c r="C626" t="s">
        <v>38</v>
      </c>
      <c r="D626" t="s">
        <v>29</v>
      </c>
      <c r="E626">
        <v>4</v>
      </c>
      <c r="F626" s="3">
        <v>587</v>
      </c>
      <c r="G626">
        <v>6</v>
      </c>
      <c r="H626" t="s">
        <v>21</v>
      </c>
      <c r="I626">
        <v>68</v>
      </c>
      <c r="J626">
        <v>45</v>
      </c>
      <c r="K626">
        <v>60</v>
      </c>
      <c r="L626">
        <v>36</v>
      </c>
      <c r="M626">
        <v>44</v>
      </c>
      <c r="N626">
        <v>92</v>
      </c>
    </row>
    <row r="627" spans="1:14">
      <c r="A627">
        <v>10643</v>
      </c>
      <c r="B627" t="s">
        <v>18</v>
      </c>
      <c r="C627" t="s">
        <v>34</v>
      </c>
      <c r="D627" t="s">
        <v>43</v>
      </c>
      <c r="E627">
        <v>2</v>
      </c>
      <c r="F627" s="3">
        <v>187</v>
      </c>
      <c r="G627">
        <v>8</v>
      </c>
      <c r="H627" t="s">
        <v>21</v>
      </c>
      <c r="I627">
        <v>26</v>
      </c>
      <c r="J627">
        <v>55</v>
      </c>
      <c r="K627">
        <v>66</v>
      </c>
      <c r="L627">
        <v>66</v>
      </c>
      <c r="M627">
        <v>37</v>
      </c>
      <c r="N627">
        <v>42</v>
      </c>
    </row>
    <row r="628" spans="1:14">
      <c r="A628">
        <v>10644</v>
      </c>
      <c r="B628" t="s">
        <v>18</v>
      </c>
      <c r="C628" t="s">
        <v>24</v>
      </c>
      <c r="D628" t="s">
        <v>20</v>
      </c>
      <c r="E628">
        <v>2</v>
      </c>
      <c r="F628" s="3">
        <v>960</v>
      </c>
      <c r="G628">
        <v>11</v>
      </c>
      <c r="H628" t="s">
        <v>21</v>
      </c>
      <c r="I628">
        <v>35</v>
      </c>
      <c r="J628">
        <v>51</v>
      </c>
      <c r="K628">
        <v>67</v>
      </c>
      <c r="L628">
        <v>36</v>
      </c>
      <c r="M628">
        <v>99</v>
      </c>
      <c r="N628">
        <v>38</v>
      </c>
    </row>
    <row r="629" spans="1:14">
      <c r="A629">
        <v>10645</v>
      </c>
      <c r="B629" t="s">
        <v>31</v>
      </c>
      <c r="C629" t="s">
        <v>19</v>
      </c>
      <c r="D629" t="s">
        <v>29</v>
      </c>
      <c r="E629">
        <v>1</v>
      </c>
      <c r="F629" s="3">
        <v>755</v>
      </c>
      <c r="G629">
        <v>9</v>
      </c>
      <c r="H629" t="s">
        <v>17</v>
      </c>
      <c r="I629">
        <v>38</v>
      </c>
      <c r="J629">
        <v>8</v>
      </c>
      <c r="K629">
        <v>62</v>
      </c>
      <c r="L629">
        <v>26</v>
      </c>
      <c r="M629">
        <v>2</v>
      </c>
      <c r="N629">
        <v>70</v>
      </c>
    </row>
    <row r="630" spans="1:14">
      <c r="A630">
        <v>10646</v>
      </c>
      <c r="B630" t="s">
        <v>31</v>
      </c>
      <c r="C630" t="s">
        <v>34</v>
      </c>
      <c r="D630" t="s">
        <v>20</v>
      </c>
      <c r="E630">
        <v>2</v>
      </c>
      <c r="F630" s="3">
        <v>253</v>
      </c>
      <c r="G630">
        <v>7</v>
      </c>
      <c r="H630" t="s">
        <v>17</v>
      </c>
      <c r="I630">
        <v>79</v>
      </c>
      <c r="J630">
        <v>39</v>
      </c>
      <c r="K630">
        <v>90</v>
      </c>
      <c r="L630">
        <v>46</v>
      </c>
      <c r="M630">
        <v>3</v>
      </c>
      <c r="N630">
        <v>72</v>
      </c>
    </row>
    <row r="631" spans="1:14">
      <c r="A631">
        <v>10647</v>
      </c>
      <c r="B631" t="s">
        <v>23</v>
      </c>
      <c r="C631" t="s">
        <v>24</v>
      </c>
      <c r="D631" t="s">
        <v>55</v>
      </c>
      <c r="E631">
        <v>3</v>
      </c>
      <c r="F631" s="3">
        <v>558</v>
      </c>
      <c r="G631">
        <v>6</v>
      </c>
      <c r="H631" t="s">
        <v>21</v>
      </c>
      <c r="I631">
        <v>11</v>
      </c>
      <c r="J631">
        <v>9</v>
      </c>
      <c r="K631">
        <v>57</v>
      </c>
      <c r="L631">
        <v>33</v>
      </c>
      <c r="M631">
        <v>41</v>
      </c>
      <c r="N631">
        <v>32</v>
      </c>
    </row>
    <row r="632" spans="1:14">
      <c r="A632">
        <v>10648</v>
      </c>
      <c r="B632" t="s">
        <v>23</v>
      </c>
      <c r="C632" t="s">
        <v>24</v>
      </c>
      <c r="D632" t="s">
        <v>35</v>
      </c>
      <c r="E632">
        <v>2</v>
      </c>
      <c r="F632" s="3">
        <v>917</v>
      </c>
      <c r="G632">
        <v>8</v>
      </c>
      <c r="H632" t="s">
        <v>21</v>
      </c>
      <c r="I632">
        <v>72</v>
      </c>
      <c r="J632">
        <v>15</v>
      </c>
      <c r="K632">
        <v>63</v>
      </c>
      <c r="L632">
        <v>55</v>
      </c>
      <c r="M632">
        <v>23</v>
      </c>
      <c r="N632">
        <v>31</v>
      </c>
    </row>
    <row r="633" spans="1:14">
      <c r="A633">
        <v>10649</v>
      </c>
      <c r="B633" t="s">
        <v>33</v>
      </c>
      <c r="C633" t="s">
        <v>34</v>
      </c>
      <c r="D633" t="s">
        <v>25</v>
      </c>
      <c r="E633">
        <v>8</v>
      </c>
      <c r="F633" s="3">
        <v>225</v>
      </c>
      <c r="G633">
        <v>8</v>
      </c>
      <c r="H633" t="s">
        <v>21</v>
      </c>
      <c r="I633">
        <v>33</v>
      </c>
      <c r="J633">
        <v>66</v>
      </c>
      <c r="K633">
        <v>98</v>
      </c>
      <c r="L633">
        <v>61</v>
      </c>
      <c r="M633">
        <v>48</v>
      </c>
      <c r="N633">
        <v>38</v>
      </c>
    </row>
    <row r="634" spans="1:14">
      <c r="A634">
        <v>10650</v>
      </c>
      <c r="B634" t="s">
        <v>18</v>
      </c>
      <c r="C634" t="s">
        <v>24</v>
      </c>
      <c r="D634" t="s">
        <v>46</v>
      </c>
      <c r="E634">
        <v>1</v>
      </c>
      <c r="F634" s="3">
        <v>593</v>
      </c>
      <c r="G634">
        <v>5</v>
      </c>
      <c r="H634" t="s">
        <v>21</v>
      </c>
      <c r="I634">
        <v>14</v>
      </c>
      <c r="J634">
        <v>60</v>
      </c>
      <c r="K634">
        <v>25</v>
      </c>
      <c r="L634">
        <v>76</v>
      </c>
      <c r="M634">
        <v>63</v>
      </c>
      <c r="N634">
        <v>81</v>
      </c>
    </row>
    <row r="635" spans="1:14">
      <c r="A635">
        <v>10651</v>
      </c>
      <c r="B635" t="s">
        <v>31</v>
      </c>
      <c r="C635" t="s">
        <v>24</v>
      </c>
      <c r="D635" t="s">
        <v>20</v>
      </c>
      <c r="E635">
        <v>2</v>
      </c>
      <c r="F635" s="3">
        <v>619</v>
      </c>
      <c r="G635">
        <v>7</v>
      </c>
      <c r="H635" t="s">
        <v>17</v>
      </c>
      <c r="I635">
        <v>26</v>
      </c>
      <c r="J635">
        <v>33</v>
      </c>
      <c r="K635">
        <v>65</v>
      </c>
      <c r="L635">
        <v>3</v>
      </c>
      <c r="M635">
        <v>92</v>
      </c>
      <c r="N635">
        <v>20</v>
      </c>
    </row>
    <row r="636" spans="1:14">
      <c r="A636">
        <v>10652</v>
      </c>
      <c r="B636" t="s">
        <v>31</v>
      </c>
      <c r="C636" t="s">
        <v>19</v>
      </c>
      <c r="D636" t="s">
        <v>46</v>
      </c>
      <c r="E636">
        <v>11</v>
      </c>
      <c r="F636" s="3">
        <v>466</v>
      </c>
      <c r="G636">
        <v>8</v>
      </c>
      <c r="H636" t="s">
        <v>17</v>
      </c>
      <c r="I636">
        <v>77</v>
      </c>
      <c r="J636">
        <v>83</v>
      </c>
      <c r="K636">
        <v>11</v>
      </c>
      <c r="L636">
        <v>41</v>
      </c>
      <c r="M636">
        <v>93</v>
      </c>
      <c r="N636">
        <v>24</v>
      </c>
    </row>
    <row r="637" spans="1:14">
      <c r="A637">
        <v>10653</v>
      </c>
      <c r="B637" t="s">
        <v>33</v>
      </c>
      <c r="C637" t="s">
        <v>38</v>
      </c>
      <c r="D637" t="s">
        <v>25</v>
      </c>
      <c r="E637">
        <v>8</v>
      </c>
      <c r="F637" s="3">
        <v>467</v>
      </c>
      <c r="G637">
        <v>5</v>
      </c>
      <c r="H637" t="s">
        <v>21</v>
      </c>
      <c r="I637">
        <v>78</v>
      </c>
      <c r="J637">
        <v>73</v>
      </c>
      <c r="K637">
        <v>52</v>
      </c>
      <c r="L637">
        <v>64</v>
      </c>
      <c r="M637">
        <v>65</v>
      </c>
      <c r="N637">
        <v>63</v>
      </c>
    </row>
    <row r="638" spans="1:14">
      <c r="A638">
        <v>10654</v>
      </c>
      <c r="B638" t="s">
        <v>33</v>
      </c>
      <c r="C638" t="s">
        <v>28</v>
      </c>
      <c r="D638" t="s">
        <v>46</v>
      </c>
      <c r="E638">
        <v>5</v>
      </c>
      <c r="F638" s="3">
        <v>711</v>
      </c>
      <c r="G638">
        <v>6</v>
      </c>
      <c r="H638" t="s">
        <v>17</v>
      </c>
      <c r="I638">
        <v>64</v>
      </c>
      <c r="J638">
        <v>21</v>
      </c>
      <c r="K638">
        <v>1</v>
      </c>
      <c r="L638">
        <v>41</v>
      </c>
      <c r="M638">
        <v>30</v>
      </c>
      <c r="N638">
        <v>39</v>
      </c>
    </row>
    <row r="639" spans="1:14">
      <c r="A639">
        <v>10655</v>
      </c>
      <c r="B639" t="s">
        <v>31</v>
      </c>
      <c r="C639" t="s">
        <v>42</v>
      </c>
      <c r="D639" t="s">
        <v>29</v>
      </c>
      <c r="E639">
        <v>10</v>
      </c>
      <c r="F639" s="3">
        <v>70</v>
      </c>
      <c r="G639">
        <v>8</v>
      </c>
      <c r="H639" t="s">
        <v>21</v>
      </c>
      <c r="I639">
        <v>82</v>
      </c>
      <c r="J639">
        <v>85</v>
      </c>
      <c r="K639">
        <v>45</v>
      </c>
      <c r="L639">
        <v>32</v>
      </c>
      <c r="M639">
        <v>80</v>
      </c>
      <c r="N639">
        <v>52</v>
      </c>
    </row>
    <row r="640" spans="1:14">
      <c r="A640">
        <v>10656</v>
      </c>
      <c r="B640" t="s">
        <v>52</v>
      </c>
      <c r="C640" t="s">
        <v>37</v>
      </c>
      <c r="D640" t="s">
        <v>20</v>
      </c>
      <c r="E640">
        <v>8</v>
      </c>
      <c r="F640" s="3">
        <v>831</v>
      </c>
      <c r="G640">
        <v>7</v>
      </c>
      <c r="H640" t="s">
        <v>17</v>
      </c>
      <c r="I640">
        <v>58</v>
      </c>
      <c r="J640">
        <v>1</v>
      </c>
      <c r="K640">
        <v>59</v>
      </c>
      <c r="L640">
        <v>3</v>
      </c>
      <c r="M640">
        <v>9</v>
      </c>
      <c r="N640">
        <v>7</v>
      </c>
    </row>
    <row r="641" spans="1:14">
      <c r="A641">
        <v>10657</v>
      </c>
      <c r="B641" t="s">
        <v>33</v>
      </c>
      <c r="C641" t="s">
        <v>38</v>
      </c>
      <c r="D641" t="s">
        <v>48</v>
      </c>
      <c r="E641">
        <v>1</v>
      </c>
      <c r="F641" s="3">
        <v>125</v>
      </c>
      <c r="G641">
        <v>11</v>
      </c>
      <c r="H641" t="s">
        <v>17</v>
      </c>
      <c r="I641">
        <v>64</v>
      </c>
      <c r="J641">
        <v>29</v>
      </c>
      <c r="K641">
        <v>87</v>
      </c>
      <c r="L641">
        <v>47</v>
      </c>
      <c r="M641">
        <v>98</v>
      </c>
      <c r="N641">
        <v>13</v>
      </c>
    </row>
    <row r="642" spans="1:14">
      <c r="A642">
        <v>10658</v>
      </c>
      <c r="B642" t="s">
        <v>18</v>
      </c>
      <c r="C642" t="s">
        <v>28</v>
      </c>
      <c r="D642" t="s">
        <v>20</v>
      </c>
      <c r="E642">
        <v>6</v>
      </c>
      <c r="F642" s="3">
        <v>672</v>
      </c>
      <c r="G642">
        <v>5</v>
      </c>
      <c r="H642" t="s">
        <v>17</v>
      </c>
      <c r="I642">
        <v>86</v>
      </c>
      <c r="J642">
        <v>65</v>
      </c>
      <c r="K642">
        <v>89</v>
      </c>
      <c r="L642">
        <v>46</v>
      </c>
      <c r="M642">
        <v>97</v>
      </c>
      <c r="N642">
        <v>46</v>
      </c>
    </row>
    <row r="643" spans="1:14">
      <c r="A643">
        <v>10659</v>
      </c>
      <c r="B643" t="s">
        <v>31</v>
      </c>
      <c r="C643" t="s">
        <v>37</v>
      </c>
      <c r="D643" t="s">
        <v>55</v>
      </c>
      <c r="E643">
        <v>9</v>
      </c>
      <c r="F643" s="3">
        <v>613</v>
      </c>
      <c r="G643">
        <v>9</v>
      </c>
      <c r="H643" t="s">
        <v>21</v>
      </c>
      <c r="I643">
        <v>88</v>
      </c>
      <c r="J643">
        <v>35</v>
      </c>
      <c r="K643">
        <v>3</v>
      </c>
      <c r="L643">
        <v>35</v>
      </c>
      <c r="M643">
        <v>60</v>
      </c>
      <c r="N643">
        <v>93</v>
      </c>
    </row>
    <row r="644" spans="1:14">
      <c r="A644">
        <v>10660</v>
      </c>
      <c r="B644" t="s">
        <v>18</v>
      </c>
      <c r="C644" t="s">
        <v>32</v>
      </c>
      <c r="D644" t="s">
        <v>46</v>
      </c>
      <c r="E644">
        <v>1</v>
      </c>
      <c r="F644" s="3">
        <v>531</v>
      </c>
      <c r="G644">
        <v>5</v>
      </c>
      <c r="H644" t="s">
        <v>21</v>
      </c>
      <c r="I644">
        <v>20</v>
      </c>
      <c r="J644">
        <v>23</v>
      </c>
      <c r="K644">
        <v>34</v>
      </c>
      <c r="L644">
        <v>11</v>
      </c>
      <c r="M644">
        <v>69</v>
      </c>
      <c r="N644">
        <v>31</v>
      </c>
    </row>
    <row r="645" spans="1:14">
      <c r="A645">
        <v>10661</v>
      </c>
      <c r="B645" t="s">
        <v>23</v>
      </c>
      <c r="C645" t="s">
        <v>38</v>
      </c>
      <c r="D645" t="s">
        <v>35</v>
      </c>
      <c r="E645">
        <v>8</v>
      </c>
      <c r="F645" s="3">
        <v>513</v>
      </c>
      <c r="G645">
        <v>5</v>
      </c>
      <c r="H645" t="s">
        <v>21</v>
      </c>
      <c r="I645">
        <v>24</v>
      </c>
      <c r="J645">
        <v>84</v>
      </c>
      <c r="K645">
        <v>61</v>
      </c>
      <c r="L645">
        <v>89</v>
      </c>
      <c r="M645">
        <v>58</v>
      </c>
      <c r="N645">
        <v>13</v>
      </c>
    </row>
    <row r="646" spans="1:14">
      <c r="A646">
        <v>10662</v>
      </c>
      <c r="B646" t="s">
        <v>33</v>
      </c>
      <c r="C646" t="s">
        <v>45</v>
      </c>
      <c r="D646" t="s">
        <v>48</v>
      </c>
      <c r="E646">
        <v>2</v>
      </c>
      <c r="F646" s="3">
        <v>215</v>
      </c>
      <c r="G646">
        <v>5</v>
      </c>
      <c r="H646" t="s">
        <v>17</v>
      </c>
      <c r="I646">
        <v>8</v>
      </c>
      <c r="J646">
        <v>32</v>
      </c>
      <c r="K646">
        <v>80</v>
      </c>
      <c r="L646">
        <v>55</v>
      </c>
      <c r="M646">
        <v>13</v>
      </c>
      <c r="N646">
        <v>21</v>
      </c>
    </row>
    <row r="647" spans="1:14">
      <c r="A647">
        <v>10663</v>
      </c>
      <c r="B647" t="s">
        <v>52</v>
      </c>
      <c r="C647" t="s">
        <v>45</v>
      </c>
      <c r="D647" t="s">
        <v>35</v>
      </c>
      <c r="E647">
        <v>11</v>
      </c>
      <c r="F647" s="3">
        <v>226</v>
      </c>
      <c r="G647">
        <v>4</v>
      </c>
      <c r="H647" t="s">
        <v>17</v>
      </c>
      <c r="I647">
        <v>99</v>
      </c>
      <c r="J647">
        <v>28</v>
      </c>
      <c r="K647">
        <v>83</v>
      </c>
      <c r="L647">
        <v>41</v>
      </c>
      <c r="M647">
        <v>82</v>
      </c>
      <c r="N647">
        <v>92</v>
      </c>
    </row>
    <row r="648" spans="1:14">
      <c r="A648">
        <v>10664</v>
      </c>
      <c r="B648" t="s">
        <v>47</v>
      </c>
      <c r="C648" t="s">
        <v>34</v>
      </c>
      <c r="D648" t="s">
        <v>35</v>
      </c>
      <c r="E648">
        <v>6</v>
      </c>
      <c r="F648" s="3">
        <v>261</v>
      </c>
      <c r="G648">
        <v>9</v>
      </c>
      <c r="H648" t="s">
        <v>17</v>
      </c>
      <c r="I648">
        <v>63</v>
      </c>
      <c r="J648">
        <v>19</v>
      </c>
      <c r="K648">
        <v>13</v>
      </c>
      <c r="L648">
        <v>71</v>
      </c>
      <c r="M648">
        <v>36</v>
      </c>
      <c r="N648">
        <v>78</v>
      </c>
    </row>
    <row r="649" spans="1:14">
      <c r="A649">
        <v>10665</v>
      </c>
      <c r="B649" t="s">
        <v>23</v>
      </c>
      <c r="C649" t="s">
        <v>24</v>
      </c>
      <c r="D649" t="s">
        <v>48</v>
      </c>
      <c r="E649">
        <v>7</v>
      </c>
      <c r="F649" s="3">
        <v>745</v>
      </c>
      <c r="G649">
        <v>8</v>
      </c>
      <c r="H649" t="s">
        <v>17</v>
      </c>
      <c r="I649">
        <v>10</v>
      </c>
      <c r="J649">
        <v>12</v>
      </c>
      <c r="K649">
        <v>51</v>
      </c>
      <c r="L649">
        <v>33</v>
      </c>
      <c r="M649">
        <v>82</v>
      </c>
      <c r="N649">
        <v>80</v>
      </c>
    </row>
    <row r="650" spans="1:14">
      <c r="A650">
        <v>10666</v>
      </c>
      <c r="B650" t="s">
        <v>52</v>
      </c>
      <c r="C650" t="s">
        <v>37</v>
      </c>
      <c r="D650" t="s">
        <v>35</v>
      </c>
      <c r="E650">
        <v>7</v>
      </c>
      <c r="F650" s="3">
        <v>834</v>
      </c>
      <c r="G650">
        <v>11</v>
      </c>
      <c r="H650" t="s">
        <v>17</v>
      </c>
      <c r="I650">
        <v>77</v>
      </c>
      <c r="J650">
        <v>17</v>
      </c>
      <c r="K650">
        <v>62</v>
      </c>
      <c r="L650">
        <v>87</v>
      </c>
      <c r="M650">
        <v>88</v>
      </c>
      <c r="N650">
        <v>2</v>
      </c>
    </row>
    <row r="651" spans="1:14">
      <c r="A651">
        <v>10667</v>
      </c>
      <c r="B651" t="s">
        <v>31</v>
      </c>
      <c r="C651" t="s">
        <v>37</v>
      </c>
      <c r="D651" t="s">
        <v>51</v>
      </c>
      <c r="E651">
        <v>10</v>
      </c>
      <c r="F651" s="3">
        <v>301</v>
      </c>
      <c r="G651">
        <v>4</v>
      </c>
      <c r="H651" t="s">
        <v>17</v>
      </c>
      <c r="I651">
        <v>84</v>
      </c>
      <c r="J651">
        <v>5</v>
      </c>
      <c r="K651">
        <v>99</v>
      </c>
      <c r="L651">
        <v>90</v>
      </c>
      <c r="M651">
        <v>10</v>
      </c>
      <c r="N651">
        <v>13</v>
      </c>
    </row>
    <row r="652" spans="1:14">
      <c r="A652">
        <v>10668</v>
      </c>
      <c r="B652" t="s">
        <v>52</v>
      </c>
      <c r="C652" t="s">
        <v>42</v>
      </c>
      <c r="D652" t="s">
        <v>51</v>
      </c>
      <c r="E652">
        <v>2</v>
      </c>
      <c r="F652" s="3">
        <v>570</v>
      </c>
      <c r="G652">
        <v>6</v>
      </c>
      <c r="H652" t="s">
        <v>21</v>
      </c>
      <c r="I652">
        <v>99</v>
      </c>
      <c r="J652">
        <v>84</v>
      </c>
      <c r="K652">
        <v>73</v>
      </c>
      <c r="L652">
        <v>7</v>
      </c>
      <c r="M652">
        <v>35</v>
      </c>
      <c r="N652">
        <v>19</v>
      </c>
    </row>
    <row r="653" spans="1:14">
      <c r="A653">
        <v>10669</v>
      </c>
      <c r="B653" t="s">
        <v>52</v>
      </c>
      <c r="C653" t="s">
        <v>45</v>
      </c>
      <c r="D653" t="s">
        <v>29</v>
      </c>
      <c r="E653">
        <v>1</v>
      </c>
      <c r="F653" s="3">
        <v>222</v>
      </c>
      <c r="G653">
        <v>10</v>
      </c>
      <c r="H653" t="s">
        <v>21</v>
      </c>
      <c r="I653">
        <v>55</v>
      </c>
      <c r="J653">
        <v>82</v>
      </c>
      <c r="K653">
        <v>97</v>
      </c>
      <c r="L653">
        <v>9</v>
      </c>
      <c r="M653">
        <v>36</v>
      </c>
      <c r="N653">
        <v>34</v>
      </c>
    </row>
    <row r="654" spans="1:14">
      <c r="A654">
        <v>10670</v>
      </c>
      <c r="B654" t="s">
        <v>33</v>
      </c>
      <c r="C654" t="s">
        <v>50</v>
      </c>
      <c r="D654" t="s">
        <v>20</v>
      </c>
      <c r="E654">
        <v>8</v>
      </c>
      <c r="F654" s="3">
        <v>443</v>
      </c>
      <c r="G654">
        <v>5</v>
      </c>
      <c r="H654" t="s">
        <v>21</v>
      </c>
      <c r="I654">
        <v>65</v>
      </c>
      <c r="J654">
        <v>10</v>
      </c>
      <c r="K654">
        <v>53</v>
      </c>
      <c r="L654">
        <v>75</v>
      </c>
      <c r="M654">
        <v>70</v>
      </c>
      <c r="N654">
        <v>40</v>
      </c>
    </row>
    <row r="655" spans="1:14">
      <c r="A655">
        <v>10671</v>
      </c>
      <c r="B655" t="s">
        <v>18</v>
      </c>
      <c r="C655" t="s">
        <v>42</v>
      </c>
      <c r="D655" t="s">
        <v>46</v>
      </c>
      <c r="E655">
        <v>3</v>
      </c>
      <c r="F655" s="3">
        <v>315</v>
      </c>
      <c r="G655">
        <v>8</v>
      </c>
      <c r="H655" t="s">
        <v>21</v>
      </c>
      <c r="I655">
        <v>34</v>
      </c>
      <c r="J655">
        <v>86</v>
      </c>
      <c r="K655">
        <v>40</v>
      </c>
      <c r="L655">
        <v>68</v>
      </c>
      <c r="M655">
        <v>92</v>
      </c>
      <c r="N655">
        <v>45</v>
      </c>
    </row>
    <row r="656" spans="1:14">
      <c r="A656">
        <v>10672</v>
      </c>
      <c r="B656" t="s">
        <v>52</v>
      </c>
      <c r="C656" t="s">
        <v>32</v>
      </c>
      <c r="D656" t="s">
        <v>51</v>
      </c>
      <c r="E656">
        <v>7</v>
      </c>
      <c r="F656" s="3">
        <v>433</v>
      </c>
      <c r="G656">
        <v>5</v>
      </c>
      <c r="H656" t="s">
        <v>17</v>
      </c>
      <c r="I656">
        <v>29</v>
      </c>
      <c r="J656">
        <v>67</v>
      </c>
      <c r="K656">
        <v>37</v>
      </c>
      <c r="L656">
        <v>16</v>
      </c>
      <c r="M656">
        <v>3</v>
      </c>
      <c r="N656">
        <v>94</v>
      </c>
    </row>
    <row r="657" spans="1:14">
      <c r="A657">
        <v>10673</v>
      </c>
      <c r="B657" t="s">
        <v>31</v>
      </c>
      <c r="C657" t="s">
        <v>45</v>
      </c>
      <c r="D657" t="s">
        <v>55</v>
      </c>
      <c r="E657">
        <v>10</v>
      </c>
      <c r="F657" s="3">
        <v>769</v>
      </c>
      <c r="G657">
        <v>8</v>
      </c>
      <c r="H657" t="s">
        <v>21</v>
      </c>
      <c r="I657">
        <v>45</v>
      </c>
      <c r="J657">
        <v>65</v>
      </c>
      <c r="K657">
        <v>64</v>
      </c>
      <c r="L657">
        <v>74</v>
      </c>
      <c r="M657">
        <v>23</v>
      </c>
      <c r="N657">
        <v>17</v>
      </c>
    </row>
    <row r="658" spans="1:14">
      <c r="A658">
        <v>10674</v>
      </c>
      <c r="B658" t="s">
        <v>47</v>
      </c>
      <c r="C658" t="s">
        <v>19</v>
      </c>
      <c r="D658" t="s">
        <v>25</v>
      </c>
      <c r="E658">
        <v>4</v>
      </c>
      <c r="F658" s="3">
        <v>777</v>
      </c>
      <c r="G658">
        <v>6</v>
      </c>
      <c r="H658" t="s">
        <v>17</v>
      </c>
      <c r="I658">
        <v>52</v>
      </c>
      <c r="J658">
        <v>97</v>
      </c>
      <c r="K658">
        <v>3</v>
      </c>
      <c r="L658">
        <v>24</v>
      </c>
      <c r="M658">
        <v>45</v>
      </c>
      <c r="N658">
        <v>71</v>
      </c>
    </row>
    <row r="659" spans="1:14">
      <c r="A659">
        <v>10675</v>
      </c>
      <c r="B659" t="s">
        <v>18</v>
      </c>
      <c r="C659" t="s">
        <v>50</v>
      </c>
      <c r="D659" t="s">
        <v>20</v>
      </c>
      <c r="E659">
        <v>4</v>
      </c>
      <c r="F659" s="3">
        <v>26</v>
      </c>
      <c r="G659">
        <v>9</v>
      </c>
      <c r="H659" t="s">
        <v>21</v>
      </c>
      <c r="I659">
        <v>69</v>
      </c>
      <c r="J659">
        <v>8</v>
      </c>
      <c r="K659">
        <v>57</v>
      </c>
      <c r="L659">
        <v>42</v>
      </c>
      <c r="M659">
        <v>95</v>
      </c>
      <c r="N659">
        <v>84</v>
      </c>
    </row>
    <row r="660" spans="1:14">
      <c r="A660">
        <v>10676</v>
      </c>
      <c r="B660" t="s">
        <v>47</v>
      </c>
      <c r="C660" t="s">
        <v>50</v>
      </c>
      <c r="D660" t="s">
        <v>51</v>
      </c>
      <c r="E660">
        <v>9</v>
      </c>
      <c r="F660" s="3">
        <v>286</v>
      </c>
      <c r="G660">
        <v>4</v>
      </c>
      <c r="H660" t="s">
        <v>21</v>
      </c>
      <c r="I660">
        <v>18</v>
      </c>
      <c r="J660">
        <v>55</v>
      </c>
      <c r="K660">
        <v>82</v>
      </c>
      <c r="L660">
        <v>81</v>
      </c>
      <c r="M660">
        <v>67</v>
      </c>
      <c r="N660">
        <v>17</v>
      </c>
    </row>
    <row r="661" spans="1:14">
      <c r="A661">
        <v>10677</v>
      </c>
      <c r="B661" t="s">
        <v>33</v>
      </c>
      <c r="C661" t="s">
        <v>19</v>
      </c>
      <c r="D661" t="s">
        <v>25</v>
      </c>
      <c r="E661">
        <v>2</v>
      </c>
      <c r="F661" s="3">
        <v>323</v>
      </c>
      <c r="G661">
        <v>4</v>
      </c>
      <c r="H661" t="s">
        <v>21</v>
      </c>
      <c r="I661">
        <v>79</v>
      </c>
      <c r="J661">
        <v>84</v>
      </c>
      <c r="K661">
        <v>59</v>
      </c>
      <c r="L661">
        <v>68</v>
      </c>
      <c r="M661">
        <v>10</v>
      </c>
      <c r="N661">
        <v>85</v>
      </c>
    </row>
    <row r="662" spans="1:14">
      <c r="A662">
        <v>10678</v>
      </c>
      <c r="B662" t="s">
        <v>33</v>
      </c>
      <c r="C662" t="s">
        <v>37</v>
      </c>
      <c r="D662" t="s">
        <v>40</v>
      </c>
      <c r="E662">
        <v>1</v>
      </c>
      <c r="F662" s="3">
        <v>203</v>
      </c>
      <c r="G662">
        <v>7</v>
      </c>
      <c r="H662" t="s">
        <v>21</v>
      </c>
      <c r="I662">
        <v>78</v>
      </c>
      <c r="J662">
        <v>88</v>
      </c>
      <c r="K662">
        <v>13</v>
      </c>
      <c r="L662">
        <v>34</v>
      </c>
      <c r="M662">
        <v>19</v>
      </c>
      <c r="N662">
        <v>73</v>
      </c>
    </row>
    <row r="663" spans="1:14">
      <c r="A663">
        <v>10679</v>
      </c>
      <c r="B663" t="s">
        <v>33</v>
      </c>
      <c r="C663" t="s">
        <v>50</v>
      </c>
      <c r="D663" t="s">
        <v>40</v>
      </c>
      <c r="E663">
        <v>10</v>
      </c>
      <c r="F663" s="3">
        <v>343</v>
      </c>
      <c r="G663">
        <v>4</v>
      </c>
      <c r="H663" t="s">
        <v>21</v>
      </c>
      <c r="I663">
        <v>43</v>
      </c>
      <c r="J663">
        <v>50</v>
      </c>
      <c r="K663">
        <v>91</v>
      </c>
      <c r="L663">
        <v>86</v>
      </c>
      <c r="M663">
        <v>32</v>
      </c>
      <c r="N663">
        <v>43</v>
      </c>
    </row>
    <row r="664" spans="1:14">
      <c r="A664">
        <v>10680</v>
      </c>
      <c r="B664" t="s">
        <v>23</v>
      </c>
      <c r="C664" t="s">
        <v>28</v>
      </c>
      <c r="D664" t="s">
        <v>40</v>
      </c>
      <c r="E664">
        <v>2</v>
      </c>
      <c r="F664" s="3">
        <v>608</v>
      </c>
      <c r="G664">
        <v>11</v>
      </c>
      <c r="H664" t="s">
        <v>21</v>
      </c>
      <c r="I664">
        <v>76</v>
      </c>
      <c r="J664">
        <v>44</v>
      </c>
      <c r="K664">
        <v>69</v>
      </c>
      <c r="L664">
        <v>62</v>
      </c>
      <c r="M664">
        <v>10</v>
      </c>
      <c r="N664">
        <v>52</v>
      </c>
    </row>
    <row r="665" spans="1:14">
      <c r="A665">
        <v>10681</v>
      </c>
      <c r="B665" t="s">
        <v>47</v>
      </c>
      <c r="C665" t="s">
        <v>24</v>
      </c>
      <c r="D665" t="s">
        <v>20</v>
      </c>
      <c r="E665">
        <v>2</v>
      </c>
      <c r="F665" s="3">
        <v>683</v>
      </c>
      <c r="G665">
        <v>8</v>
      </c>
      <c r="H665" t="s">
        <v>21</v>
      </c>
      <c r="I665">
        <v>64</v>
      </c>
      <c r="J665">
        <v>88</v>
      </c>
      <c r="K665">
        <v>93</v>
      </c>
      <c r="L665">
        <v>92</v>
      </c>
      <c r="M665">
        <v>56</v>
      </c>
      <c r="N665">
        <v>61</v>
      </c>
    </row>
    <row r="666" spans="1:14">
      <c r="A666">
        <v>10682</v>
      </c>
      <c r="B666" t="s">
        <v>23</v>
      </c>
      <c r="C666" t="s">
        <v>32</v>
      </c>
      <c r="D666" t="s">
        <v>48</v>
      </c>
      <c r="E666">
        <v>10</v>
      </c>
      <c r="F666" s="3">
        <v>935</v>
      </c>
      <c r="G666">
        <v>4</v>
      </c>
      <c r="H666" t="s">
        <v>21</v>
      </c>
      <c r="I666">
        <v>69</v>
      </c>
      <c r="J666">
        <v>39</v>
      </c>
      <c r="K666">
        <v>53</v>
      </c>
      <c r="L666">
        <v>22</v>
      </c>
      <c r="M666">
        <v>38</v>
      </c>
      <c r="N666">
        <v>88</v>
      </c>
    </row>
    <row r="667" spans="1:14">
      <c r="A667">
        <v>10683</v>
      </c>
      <c r="B667" t="s">
        <v>47</v>
      </c>
      <c r="C667" t="s">
        <v>34</v>
      </c>
      <c r="D667" t="s">
        <v>25</v>
      </c>
      <c r="E667">
        <v>5</v>
      </c>
      <c r="F667" s="3">
        <v>845</v>
      </c>
      <c r="G667">
        <v>5</v>
      </c>
      <c r="H667" t="s">
        <v>21</v>
      </c>
      <c r="I667">
        <v>8</v>
      </c>
      <c r="J667">
        <v>70</v>
      </c>
      <c r="K667">
        <v>61</v>
      </c>
      <c r="L667">
        <v>67</v>
      </c>
      <c r="M667">
        <v>87</v>
      </c>
      <c r="N667">
        <v>44</v>
      </c>
    </row>
    <row r="668" spans="1:14">
      <c r="A668">
        <v>10684</v>
      </c>
      <c r="B668" t="s">
        <v>23</v>
      </c>
      <c r="C668" t="s">
        <v>28</v>
      </c>
      <c r="D668" t="s">
        <v>48</v>
      </c>
      <c r="E668">
        <v>8</v>
      </c>
      <c r="F668" s="3">
        <v>555</v>
      </c>
      <c r="G668">
        <v>10</v>
      </c>
      <c r="H668" t="s">
        <v>17</v>
      </c>
      <c r="I668">
        <v>12</v>
      </c>
      <c r="J668">
        <v>34</v>
      </c>
      <c r="K668">
        <v>40</v>
      </c>
      <c r="L668">
        <v>96</v>
      </c>
      <c r="M668">
        <v>54</v>
      </c>
      <c r="N668">
        <v>46</v>
      </c>
    </row>
    <row r="669" spans="1:14">
      <c r="A669">
        <v>10685</v>
      </c>
      <c r="B669" t="s">
        <v>18</v>
      </c>
      <c r="C669" t="s">
        <v>32</v>
      </c>
      <c r="D669" t="s">
        <v>40</v>
      </c>
      <c r="E669">
        <v>8</v>
      </c>
      <c r="F669" s="3">
        <v>911</v>
      </c>
      <c r="G669">
        <v>8</v>
      </c>
      <c r="H669" t="s">
        <v>17</v>
      </c>
      <c r="I669">
        <v>73</v>
      </c>
      <c r="J669">
        <v>47</v>
      </c>
      <c r="K669">
        <v>78</v>
      </c>
      <c r="L669">
        <v>72</v>
      </c>
      <c r="M669">
        <v>59</v>
      </c>
      <c r="N669">
        <v>21</v>
      </c>
    </row>
    <row r="670" spans="1:14">
      <c r="A670">
        <v>10686</v>
      </c>
      <c r="B670" t="s">
        <v>33</v>
      </c>
      <c r="C670" t="s">
        <v>28</v>
      </c>
      <c r="D670" t="s">
        <v>46</v>
      </c>
      <c r="E670">
        <v>10</v>
      </c>
      <c r="F670" s="3">
        <v>656</v>
      </c>
      <c r="G670">
        <v>9</v>
      </c>
      <c r="H670" t="s">
        <v>21</v>
      </c>
      <c r="I670">
        <v>87</v>
      </c>
      <c r="J670">
        <v>78</v>
      </c>
      <c r="K670">
        <v>50</v>
      </c>
      <c r="L670">
        <v>42</v>
      </c>
      <c r="M670">
        <v>33</v>
      </c>
      <c r="N670">
        <v>73</v>
      </c>
    </row>
    <row r="671" spans="1:14">
      <c r="A671">
        <v>10687</v>
      </c>
      <c r="B671" t="s">
        <v>23</v>
      </c>
      <c r="C671" t="s">
        <v>34</v>
      </c>
      <c r="D671" t="s">
        <v>29</v>
      </c>
      <c r="E671">
        <v>7</v>
      </c>
      <c r="F671" s="3">
        <v>651</v>
      </c>
      <c r="G671">
        <v>9</v>
      </c>
      <c r="H671" t="s">
        <v>21</v>
      </c>
      <c r="I671">
        <v>31</v>
      </c>
      <c r="J671">
        <v>86</v>
      </c>
      <c r="K671">
        <v>7</v>
      </c>
      <c r="L671">
        <v>21</v>
      </c>
      <c r="M671">
        <v>92</v>
      </c>
      <c r="N671">
        <v>61</v>
      </c>
    </row>
    <row r="672" spans="1:14">
      <c r="A672">
        <v>10688</v>
      </c>
      <c r="B672" t="s">
        <v>52</v>
      </c>
      <c r="C672" t="s">
        <v>38</v>
      </c>
      <c r="D672" t="s">
        <v>35</v>
      </c>
      <c r="E672">
        <v>6</v>
      </c>
      <c r="F672" s="3">
        <v>775</v>
      </c>
      <c r="G672">
        <v>10</v>
      </c>
      <c r="H672" t="s">
        <v>21</v>
      </c>
      <c r="I672">
        <v>59</v>
      </c>
      <c r="J672">
        <v>40</v>
      </c>
      <c r="K672">
        <v>10</v>
      </c>
      <c r="L672">
        <v>66</v>
      </c>
      <c r="M672">
        <v>34</v>
      </c>
      <c r="N672">
        <v>27</v>
      </c>
    </row>
    <row r="673" spans="1:14">
      <c r="A673">
        <v>10689</v>
      </c>
      <c r="B673" t="s">
        <v>23</v>
      </c>
      <c r="C673" t="s">
        <v>38</v>
      </c>
      <c r="D673" t="s">
        <v>25</v>
      </c>
      <c r="E673">
        <v>5</v>
      </c>
      <c r="F673" s="3">
        <v>980</v>
      </c>
      <c r="G673">
        <v>6</v>
      </c>
      <c r="H673" t="s">
        <v>17</v>
      </c>
      <c r="I673">
        <v>36</v>
      </c>
      <c r="J673">
        <v>57</v>
      </c>
      <c r="K673">
        <v>82</v>
      </c>
      <c r="L673">
        <v>48</v>
      </c>
      <c r="M673">
        <v>37</v>
      </c>
      <c r="N673">
        <v>88</v>
      </c>
    </row>
    <row r="674" spans="1:14">
      <c r="A674">
        <v>10690</v>
      </c>
      <c r="B674" t="s">
        <v>18</v>
      </c>
      <c r="C674" t="s">
        <v>42</v>
      </c>
      <c r="D674" t="s">
        <v>46</v>
      </c>
      <c r="E674">
        <v>9</v>
      </c>
      <c r="F674" s="3">
        <v>687</v>
      </c>
      <c r="G674">
        <v>4</v>
      </c>
      <c r="H674" t="s">
        <v>17</v>
      </c>
      <c r="I674">
        <v>94</v>
      </c>
      <c r="J674">
        <v>34</v>
      </c>
      <c r="K674">
        <v>75</v>
      </c>
      <c r="L674">
        <v>25</v>
      </c>
      <c r="M674">
        <v>67</v>
      </c>
      <c r="N674">
        <v>55</v>
      </c>
    </row>
    <row r="675" spans="1:14">
      <c r="A675">
        <v>10691</v>
      </c>
      <c r="B675" t="s">
        <v>33</v>
      </c>
      <c r="C675" t="s">
        <v>38</v>
      </c>
      <c r="D675" t="s">
        <v>25</v>
      </c>
      <c r="E675">
        <v>2</v>
      </c>
      <c r="F675" s="3">
        <v>728</v>
      </c>
      <c r="G675">
        <v>9</v>
      </c>
      <c r="H675" t="s">
        <v>17</v>
      </c>
      <c r="I675">
        <v>38</v>
      </c>
      <c r="J675">
        <v>27</v>
      </c>
      <c r="K675">
        <v>43</v>
      </c>
      <c r="L675">
        <v>50</v>
      </c>
      <c r="M675">
        <v>37</v>
      </c>
      <c r="N675">
        <v>14</v>
      </c>
    </row>
    <row r="676" spans="1:14">
      <c r="A676">
        <v>10692</v>
      </c>
      <c r="B676" t="s">
        <v>47</v>
      </c>
      <c r="C676" t="s">
        <v>28</v>
      </c>
      <c r="D676" t="s">
        <v>40</v>
      </c>
      <c r="E676">
        <v>8</v>
      </c>
      <c r="F676" s="3">
        <v>495</v>
      </c>
      <c r="G676">
        <v>9</v>
      </c>
      <c r="H676" t="s">
        <v>21</v>
      </c>
      <c r="I676">
        <v>43</v>
      </c>
      <c r="J676">
        <v>34</v>
      </c>
      <c r="K676">
        <v>63</v>
      </c>
      <c r="L676">
        <v>15</v>
      </c>
      <c r="M676">
        <v>63</v>
      </c>
      <c r="N676">
        <v>90</v>
      </c>
    </row>
    <row r="677" spans="1:14">
      <c r="A677">
        <v>10693</v>
      </c>
      <c r="B677" t="s">
        <v>31</v>
      </c>
      <c r="C677" t="s">
        <v>24</v>
      </c>
      <c r="D677" t="s">
        <v>25</v>
      </c>
      <c r="E677">
        <v>9</v>
      </c>
      <c r="F677" s="3">
        <v>928</v>
      </c>
      <c r="G677">
        <v>9</v>
      </c>
      <c r="H677" t="s">
        <v>17</v>
      </c>
      <c r="I677">
        <v>42</v>
      </c>
      <c r="J677">
        <v>57</v>
      </c>
      <c r="K677">
        <v>25</v>
      </c>
      <c r="L677">
        <v>85</v>
      </c>
      <c r="M677">
        <v>20</v>
      </c>
      <c r="N677">
        <v>42</v>
      </c>
    </row>
    <row r="678" spans="1:14">
      <c r="A678">
        <v>10694</v>
      </c>
      <c r="B678" t="s">
        <v>33</v>
      </c>
      <c r="C678" t="s">
        <v>32</v>
      </c>
      <c r="D678" t="s">
        <v>46</v>
      </c>
      <c r="E678">
        <v>11</v>
      </c>
      <c r="F678" s="3">
        <v>739</v>
      </c>
      <c r="G678">
        <v>10</v>
      </c>
      <c r="H678" t="s">
        <v>17</v>
      </c>
      <c r="I678">
        <v>26</v>
      </c>
      <c r="J678">
        <v>35</v>
      </c>
      <c r="K678">
        <v>22</v>
      </c>
      <c r="L678">
        <v>25</v>
      </c>
      <c r="M678">
        <v>12</v>
      </c>
      <c r="N678">
        <v>61</v>
      </c>
    </row>
    <row r="679" spans="1:14">
      <c r="A679">
        <v>10695</v>
      </c>
      <c r="B679" t="s">
        <v>52</v>
      </c>
      <c r="C679" t="s">
        <v>42</v>
      </c>
      <c r="D679" t="s">
        <v>40</v>
      </c>
      <c r="E679">
        <v>2</v>
      </c>
      <c r="F679" s="3">
        <v>123</v>
      </c>
      <c r="G679">
        <v>10</v>
      </c>
      <c r="H679" t="s">
        <v>21</v>
      </c>
      <c r="I679">
        <v>5</v>
      </c>
      <c r="J679">
        <v>84</v>
      </c>
      <c r="K679">
        <v>36</v>
      </c>
      <c r="L679">
        <v>87</v>
      </c>
      <c r="M679">
        <v>91</v>
      </c>
      <c r="N679">
        <v>92</v>
      </c>
    </row>
    <row r="680" spans="1:14">
      <c r="A680">
        <v>10696</v>
      </c>
      <c r="B680" t="s">
        <v>33</v>
      </c>
      <c r="C680" t="s">
        <v>24</v>
      </c>
      <c r="D680" t="s">
        <v>25</v>
      </c>
      <c r="E680">
        <v>6</v>
      </c>
      <c r="F680" s="3">
        <v>930</v>
      </c>
      <c r="G680">
        <v>5</v>
      </c>
      <c r="H680" t="s">
        <v>21</v>
      </c>
      <c r="I680">
        <v>40</v>
      </c>
      <c r="J680">
        <v>75</v>
      </c>
      <c r="K680">
        <v>85</v>
      </c>
      <c r="L680">
        <v>91</v>
      </c>
      <c r="M680">
        <v>12</v>
      </c>
      <c r="N680">
        <v>18</v>
      </c>
    </row>
    <row r="681" spans="1:14">
      <c r="A681">
        <v>10697</v>
      </c>
      <c r="B681" t="s">
        <v>18</v>
      </c>
      <c r="C681" t="s">
        <v>32</v>
      </c>
      <c r="D681" t="s">
        <v>40</v>
      </c>
      <c r="E681">
        <v>11</v>
      </c>
      <c r="F681" s="3">
        <v>627</v>
      </c>
      <c r="G681">
        <v>8</v>
      </c>
      <c r="H681" t="s">
        <v>17</v>
      </c>
      <c r="I681">
        <v>19</v>
      </c>
      <c r="J681">
        <v>29</v>
      </c>
      <c r="K681">
        <v>69</v>
      </c>
      <c r="L681">
        <v>23</v>
      </c>
      <c r="M681">
        <v>20</v>
      </c>
      <c r="N681">
        <v>95</v>
      </c>
    </row>
    <row r="682" spans="1:14">
      <c r="A682">
        <v>10698</v>
      </c>
      <c r="B682" t="s">
        <v>47</v>
      </c>
      <c r="C682" t="s">
        <v>32</v>
      </c>
      <c r="D682" t="s">
        <v>48</v>
      </c>
      <c r="E682">
        <v>5</v>
      </c>
      <c r="F682" s="3">
        <v>967</v>
      </c>
      <c r="G682">
        <v>11</v>
      </c>
      <c r="H682" t="s">
        <v>17</v>
      </c>
      <c r="I682">
        <v>26</v>
      </c>
      <c r="J682">
        <v>63</v>
      </c>
      <c r="K682">
        <v>36</v>
      </c>
      <c r="L682">
        <v>45</v>
      </c>
      <c r="M682">
        <v>6</v>
      </c>
      <c r="N682">
        <v>43</v>
      </c>
    </row>
    <row r="683" spans="1:14">
      <c r="A683">
        <v>10699</v>
      </c>
      <c r="B683" t="s">
        <v>23</v>
      </c>
      <c r="C683" t="s">
        <v>37</v>
      </c>
      <c r="D683" t="s">
        <v>43</v>
      </c>
      <c r="E683">
        <v>2</v>
      </c>
      <c r="F683" s="3">
        <v>767</v>
      </c>
      <c r="G683">
        <v>8</v>
      </c>
      <c r="H683" t="s">
        <v>21</v>
      </c>
      <c r="I683">
        <v>50</v>
      </c>
      <c r="J683">
        <v>34</v>
      </c>
      <c r="K683">
        <v>98</v>
      </c>
      <c r="L683">
        <v>23</v>
      </c>
      <c r="M683">
        <v>99</v>
      </c>
      <c r="N683">
        <v>44</v>
      </c>
    </row>
    <row r="684" spans="1:14">
      <c r="A684">
        <v>10700</v>
      </c>
      <c r="B684" t="s">
        <v>47</v>
      </c>
      <c r="C684" t="s">
        <v>28</v>
      </c>
      <c r="D684" t="s">
        <v>25</v>
      </c>
      <c r="E684">
        <v>11</v>
      </c>
      <c r="F684" s="3">
        <v>518</v>
      </c>
      <c r="G684">
        <v>4</v>
      </c>
      <c r="H684" t="s">
        <v>17</v>
      </c>
      <c r="I684">
        <v>18</v>
      </c>
      <c r="J684">
        <v>42</v>
      </c>
      <c r="K684">
        <v>30</v>
      </c>
      <c r="L684">
        <v>58</v>
      </c>
      <c r="M684">
        <v>46</v>
      </c>
      <c r="N684">
        <v>63</v>
      </c>
    </row>
    <row r="685" spans="1:14">
      <c r="A685">
        <v>10701</v>
      </c>
      <c r="B685" t="s">
        <v>33</v>
      </c>
      <c r="C685" t="s">
        <v>42</v>
      </c>
      <c r="D685" t="s">
        <v>40</v>
      </c>
      <c r="E685">
        <v>3</v>
      </c>
      <c r="F685" s="3">
        <v>405</v>
      </c>
      <c r="G685">
        <v>10</v>
      </c>
      <c r="H685" t="s">
        <v>17</v>
      </c>
      <c r="I685">
        <v>9</v>
      </c>
      <c r="J685">
        <v>7</v>
      </c>
      <c r="K685">
        <v>51</v>
      </c>
      <c r="L685">
        <v>66</v>
      </c>
      <c r="M685">
        <v>55</v>
      </c>
      <c r="N685">
        <v>3</v>
      </c>
    </row>
    <row r="686" spans="1:14">
      <c r="A686">
        <v>10702</v>
      </c>
      <c r="B686" t="s">
        <v>47</v>
      </c>
      <c r="C686" t="s">
        <v>45</v>
      </c>
      <c r="D686" t="s">
        <v>35</v>
      </c>
      <c r="E686">
        <v>7</v>
      </c>
      <c r="F686" s="3">
        <v>821</v>
      </c>
      <c r="G686">
        <v>10</v>
      </c>
      <c r="H686" t="s">
        <v>17</v>
      </c>
      <c r="I686">
        <v>52</v>
      </c>
      <c r="J686">
        <v>97</v>
      </c>
      <c r="K686">
        <v>73</v>
      </c>
      <c r="L686">
        <v>56</v>
      </c>
      <c r="M686">
        <v>94</v>
      </c>
      <c r="N686">
        <v>91</v>
      </c>
    </row>
    <row r="687" spans="1:14">
      <c r="A687">
        <v>10703</v>
      </c>
      <c r="B687" t="s">
        <v>33</v>
      </c>
      <c r="C687" t="s">
        <v>24</v>
      </c>
      <c r="D687" t="s">
        <v>20</v>
      </c>
      <c r="E687">
        <v>3</v>
      </c>
      <c r="F687" s="3">
        <v>917</v>
      </c>
      <c r="G687">
        <v>11</v>
      </c>
      <c r="H687" t="s">
        <v>17</v>
      </c>
      <c r="I687">
        <v>41</v>
      </c>
      <c r="J687">
        <v>64</v>
      </c>
      <c r="K687">
        <v>44</v>
      </c>
      <c r="L687">
        <v>1</v>
      </c>
      <c r="M687">
        <v>55</v>
      </c>
      <c r="N687">
        <v>10</v>
      </c>
    </row>
    <row r="688" spans="1:14">
      <c r="A688">
        <v>10704</v>
      </c>
      <c r="B688" t="s">
        <v>18</v>
      </c>
      <c r="C688" t="s">
        <v>28</v>
      </c>
      <c r="D688" t="s">
        <v>51</v>
      </c>
      <c r="E688">
        <v>5</v>
      </c>
      <c r="F688" s="3">
        <v>541</v>
      </c>
      <c r="G688">
        <v>8</v>
      </c>
      <c r="H688" t="s">
        <v>17</v>
      </c>
      <c r="I688">
        <v>6</v>
      </c>
      <c r="J688">
        <v>31</v>
      </c>
      <c r="K688">
        <v>42</v>
      </c>
      <c r="L688">
        <v>56</v>
      </c>
      <c r="M688">
        <v>98</v>
      </c>
      <c r="N688">
        <v>94</v>
      </c>
    </row>
    <row r="689" spans="1:14">
      <c r="A689">
        <v>10705</v>
      </c>
      <c r="B689" t="s">
        <v>52</v>
      </c>
      <c r="C689" t="s">
        <v>34</v>
      </c>
      <c r="D689" t="s">
        <v>55</v>
      </c>
      <c r="E689">
        <v>11</v>
      </c>
      <c r="F689" s="3">
        <v>37</v>
      </c>
      <c r="G689">
        <v>11</v>
      </c>
      <c r="H689" t="s">
        <v>17</v>
      </c>
      <c r="I689">
        <v>54</v>
      </c>
      <c r="J689">
        <v>10</v>
      </c>
      <c r="K689">
        <v>71</v>
      </c>
      <c r="L689">
        <v>89</v>
      </c>
      <c r="M689">
        <v>76</v>
      </c>
      <c r="N689">
        <v>48</v>
      </c>
    </row>
    <row r="690" spans="1:14">
      <c r="A690">
        <v>10706</v>
      </c>
      <c r="B690" t="s">
        <v>23</v>
      </c>
      <c r="C690" t="s">
        <v>24</v>
      </c>
      <c r="D690" t="s">
        <v>55</v>
      </c>
      <c r="E690">
        <v>4</v>
      </c>
      <c r="F690" s="3">
        <v>21</v>
      </c>
      <c r="G690">
        <v>11</v>
      </c>
      <c r="H690" t="s">
        <v>17</v>
      </c>
      <c r="I690">
        <v>21</v>
      </c>
      <c r="J690">
        <v>62</v>
      </c>
      <c r="K690">
        <v>92</v>
      </c>
      <c r="L690">
        <v>76</v>
      </c>
      <c r="M690">
        <v>29</v>
      </c>
      <c r="N690">
        <v>72</v>
      </c>
    </row>
    <row r="691" spans="1:14">
      <c r="A691">
        <v>10707</v>
      </c>
      <c r="B691" t="s">
        <v>52</v>
      </c>
      <c r="C691" t="s">
        <v>45</v>
      </c>
      <c r="D691" t="s">
        <v>29</v>
      </c>
      <c r="E691">
        <v>5</v>
      </c>
      <c r="F691" s="3">
        <v>381</v>
      </c>
      <c r="G691">
        <v>8</v>
      </c>
      <c r="H691" t="s">
        <v>21</v>
      </c>
      <c r="I691">
        <v>24</v>
      </c>
      <c r="J691">
        <v>4</v>
      </c>
      <c r="K691">
        <v>74</v>
      </c>
      <c r="L691">
        <v>23</v>
      </c>
      <c r="M691">
        <v>9</v>
      </c>
      <c r="N691">
        <v>69</v>
      </c>
    </row>
    <row r="692" spans="1:14">
      <c r="A692">
        <v>10708</v>
      </c>
      <c r="B692" t="s">
        <v>33</v>
      </c>
      <c r="C692" t="s">
        <v>34</v>
      </c>
      <c r="D692" t="s">
        <v>43</v>
      </c>
      <c r="E692">
        <v>9</v>
      </c>
      <c r="F692" s="3">
        <v>488</v>
      </c>
      <c r="G692">
        <v>9</v>
      </c>
      <c r="H692" t="s">
        <v>17</v>
      </c>
      <c r="I692">
        <v>63</v>
      </c>
      <c r="J692">
        <v>66</v>
      </c>
      <c r="K692">
        <v>64</v>
      </c>
      <c r="L692">
        <v>13</v>
      </c>
      <c r="M692">
        <v>12</v>
      </c>
      <c r="N692">
        <v>72</v>
      </c>
    </row>
    <row r="693" spans="1:14">
      <c r="A693">
        <v>10709</v>
      </c>
      <c r="B693" t="s">
        <v>23</v>
      </c>
      <c r="C693" t="s">
        <v>50</v>
      </c>
      <c r="D693" t="s">
        <v>35</v>
      </c>
      <c r="E693">
        <v>7</v>
      </c>
      <c r="F693" s="3">
        <v>204</v>
      </c>
      <c r="G693">
        <v>10</v>
      </c>
      <c r="H693" t="s">
        <v>17</v>
      </c>
      <c r="I693">
        <v>60</v>
      </c>
      <c r="J693">
        <v>5</v>
      </c>
      <c r="K693">
        <v>30</v>
      </c>
      <c r="L693">
        <v>21</v>
      </c>
      <c r="M693">
        <v>32</v>
      </c>
      <c r="N693">
        <v>12</v>
      </c>
    </row>
    <row r="694" spans="1:14">
      <c r="A694">
        <v>10710</v>
      </c>
      <c r="B694" t="s">
        <v>52</v>
      </c>
      <c r="C694" t="s">
        <v>19</v>
      </c>
      <c r="D694" t="s">
        <v>40</v>
      </c>
      <c r="E694">
        <v>2</v>
      </c>
      <c r="F694" s="3">
        <v>734</v>
      </c>
      <c r="G694">
        <v>4</v>
      </c>
      <c r="H694" t="s">
        <v>21</v>
      </c>
      <c r="I694">
        <v>11</v>
      </c>
      <c r="J694">
        <v>72</v>
      </c>
      <c r="K694">
        <v>26</v>
      </c>
      <c r="L694">
        <v>84</v>
      </c>
      <c r="M694">
        <v>41</v>
      </c>
      <c r="N694">
        <v>96</v>
      </c>
    </row>
    <row r="695" spans="1:14">
      <c r="A695">
        <v>10711</v>
      </c>
      <c r="B695" t="s">
        <v>52</v>
      </c>
      <c r="C695" t="s">
        <v>24</v>
      </c>
      <c r="D695" t="s">
        <v>29</v>
      </c>
      <c r="E695">
        <v>1</v>
      </c>
      <c r="F695" s="3">
        <v>768</v>
      </c>
      <c r="G695">
        <v>10</v>
      </c>
      <c r="H695" t="s">
        <v>21</v>
      </c>
      <c r="I695">
        <v>64</v>
      </c>
      <c r="J695">
        <v>6</v>
      </c>
      <c r="K695">
        <v>67</v>
      </c>
      <c r="L695">
        <v>81</v>
      </c>
      <c r="M695">
        <v>65</v>
      </c>
      <c r="N695">
        <v>45</v>
      </c>
    </row>
    <row r="696" spans="1:14">
      <c r="A696">
        <v>10712</v>
      </c>
      <c r="B696" t="s">
        <v>18</v>
      </c>
      <c r="C696" t="s">
        <v>34</v>
      </c>
      <c r="D696" t="s">
        <v>20</v>
      </c>
      <c r="E696">
        <v>4</v>
      </c>
      <c r="F696" s="3">
        <v>572</v>
      </c>
      <c r="G696">
        <v>9</v>
      </c>
      <c r="H696" t="s">
        <v>21</v>
      </c>
      <c r="I696">
        <v>39</v>
      </c>
      <c r="J696">
        <v>72</v>
      </c>
      <c r="K696">
        <v>85</v>
      </c>
      <c r="L696">
        <v>5</v>
      </c>
      <c r="M696">
        <v>83</v>
      </c>
      <c r="N696">
        <v>46</v>
      </c>
    </row>
    <row r="697" spans="1:14">
      <c r="A697">
        <v>10713</v>
      </c>
      <c r="B697" t="s">
        <v>47</v>
      </c>
      <c r="C697" t="s">
        <v>32</v>
      </c>
      <c r="D697" t="s">
        <v>43</v>
      </c>
      <c r="E697">
        <v>3</v>
      </c>
      <c r="F697" s="3">
        <v>404</v>
      </c>
      <c r="G697">
        <v>6</v>
      </c>
      <c r="H697" t="s">
        <v>21</v>
      </c>
      <c r="I697">
        <v>26</v>
      </c>
      <c r="J697">
        <v>34</v>
      </c>
      <c r="K697">
        <v>34</v>
      </c>
      <c r="L697">
        <v>30</v>
      </c>
      <c r="M697">
        <v>81</v>
      </c>
      <c r="N697">
        <v>2</v>
      </c>
    </row>
    <row r="698" spans="1:14">
      <c r="A698">
        <v>10714</v>
      </c>
      <c r="B698" t="s">
        <v>33</v>
      </c>
      <c r="C698" t="s">
        <v>32</v>
      </c>
      <c r="D698" t="s">
        <v>20</v>
      </c>
      <c r="E698">
        <v>8</v>
      </c>
      <c r="F698" s="3">
        <v>137</v>
      </c>
      <c r="G698">
        <v>5</v>
      </c>
      <c r="H698" t="s">
        <v>21</v>
      </c>
      <c r="I698">
        <v>80</v>
      </c>
      <c r="J698">
        <v>94</v>
      </c>
      <c r="K698">
        <v>32</v>
      </c>
      <c r="L698">
        <v>94</v>
      </c>
      <c r="M698">
        <v>30</v>
      </c>
      <c r="N698">
        <v>78</v>
      </c>
    </row>
    <row r="699" spans="1:14">
      <c r="A699">
        <v>10715</v>
      </c>
      <c r="B699" t="s">
        <v>47</v>
      </c>
      <c r="C699" t="s">
        <v>28</v>
      </c>
      <c r="D699" t="s">
        <v>29</v>
      </c>
      <c r="E699">
        <v>10</v>
      </c>
      <c r="F699" s="3">
        <v>119</v>
      </c>
      <c r="G699">
        <v>8</v>
      </c>
      <c r="H699" t="s">
        <v>17</v>
      </c>
      <c r="I699">
        <v>76</v>
      </c>
      <c r="J699">
        <v>83</v>
      </c>
      <c r="K699">
        <v>10</v>
      </c>
      <c r="L699">
        <v>19</v>
      </c>
      <c r="M699">
        <v>23</v>
      </c>
      <c r="N699">
        <v>75</v>
      </c>
    </row>
    <row r="700" spans="1:14">
      <c r="A700">
        <v>10716</v>
      </c>
      <c r="B700" t="s">
        <v>52</v>
      </c>
      <c r="C700" t="s">
        <v>19</v>
      </c>
      <c r="D700" t="s">
        <v>55</v>
      </c>
      <c r="E700">
        <v>10</v>
      </c>
      <c r="F700" s="3">
        <v>749</v>
      </c>
      <c r="G700">
        <v>10</v>
      </c>
      <c r="H700" t="s">
        <v>17</v>
      </c>
      <c r="I700">
        <v>55</v>
      </c>
      <c r="J700">
        <v>70</v>
      </c>
      <c r="K700">
        <v>53</v>
      </c>
      <c r="L700">
        <v>20</v>
      </c>
      <c r="M700">
        <v>64</v>
      </c>
      <c r="N700">
        <v>17</v>
      </c>
    </row>
    <row r="701" spans="1:14">
      <c r="A701">
        <v>10717</v>
      </c>
      <c r="B701" t="s">
        <v>52</v>
      </c>
      <c r="C701" t="s">
        <v>42</v>
      </c>
      <c r="D701" t="s">
        <v>25</v>
      </c>
      <c r="E701">
        <v>8</v>
      </c>
      <c r="F701" s="3">
        <v>867</v>
      </c>
      <c r="G701">
        <v>10</v>
      </c>
      <c r="H701" t="s">
        <v>17</v>
      </c>
      <c r="I701">
        <v>36</v>
      </c>
      <c r="J701">
        <v>82</v>
      </c>
      <c r="K701">
        <v>24</v>
      </c>
      <c r="L701">
        <v>24</v>
      </c>
      <c r="M701">
        <v>34</v>
      </c>
      <c r="N701">
        <v>53</v>
      </c>
    </row>
    <row r="702" spans="1:14">
      <c r="A702">
        <v>10718</v>
      </c>
      <c r="B702" t="s">
        <v>23</v>
      </c>
      <c r="C702" t="s">
        <v>24</v>
      </c>
      <c r="D702" t="s">
        <v>40</v>
      </c>
      <c r="E702">
        <v>1</v>
      </c>
      <c r="F702" s="3">
        <v>334</v>
      </c>
      <c r="G702">
        <v>7</v>
      </c>
      <c r="H702" t="s">
        <v>17</v>
      </c>
      <c r="I702">
        <v>69</v>
      </c>
      <c r="J702">
        <v>37</v>
      </c>
      <c r="K702">
        <v>34</v>
      </c>
      <c r="L702">
        <v>61</v>
      </c>
      <c r="M702">
        <v>36</v>
      </c>
      <c r="N702">
        <v>20</v>
      </c>
    </row>
    <row r="703" spans="1:14">
      <c r="A703">
        <v>10719</v>
      </c>
      <c r="B703" t="s">
        <v>23</v>
      </c>
      <c r="C703" t="s">
        <v>42</v>
      </c>
      <c r="D703" t="s">
        <v>48</v>
      </c>
      <c r="E703">
        <v>11</v>
      </c>
      <c r="F703" s="3">
        <v>304</v>
      </c>
      <c r="G703">
        <v>7</v>
      </c>
      <c r="H703" t="s">
        <v>21</v>
      </c>
      <c r="I703">
        <v>68</v>
      </c>
      <c r="J703">
        <v>67</v>
      </c>
      <c r="K703">
        <v>55</v>
      </c>
      <c r="L703">
        <v>97</v>
      </c>
      <c r="M703">
        <v>98</v>
      </c>
      <c r="N703">
        <v>44</v>
      </c>
    </row>
    <row r="704" spans="1:14">
      <c r="A704">
        <v>10720</v>
      </c>
      <c r="B704" t="s">
        <v>52</v>
      </c>
      <c r="C704" t="s">
        <v>28</v>
      </c>
      <c r="D704" t="s">
        <v>20</v>
      </c>
      <c r="E704">
        <v>4</v>
      </c>
      <c r="F704" s="3">
        <v>354</v>
      </c>
      <c r="G704">
        <v>7</v>
      </c>
      <c r="H704" t="s">
        <v>17</v>
      </c>
      <c r="I704">
        <v>93</v>
      </c>
      <c r="J704">
        <v>56</v>
      </c>
      <c r="K704">
        <v>87</v>
      </c>
      <c r="L704">
        <v>25</v>
      </c>
      <c r="M704">
        <v>15</v>
      </c>
      <c r="N704">
        <v>83</v>
      </c>
    </row>
    <row r="705" spans="1:14">
      <c r="A705">
        <v>10721</v>
      </c>
      <c r="B705" t="s">
        <v>31</v>
      </c>
      <c r="C705" t="s">
        <v>45</v>
      </c>
      <c r="D705" t="s">
        <v>48</v>
      </c>
      <c r="E705">
        <v>4</v>
      </c>
      <c r="F705" s="3">
        <v>148</v>
      </c>
      <c r="G705">
        <v>9</v>
      </c>
      <c r="H705" t="s">
        <v>21</v>
      </c>
      <c r="I705">
        <v>75</v>
      </c>
      <c r="J705">
        <v>64</v>
      </c>
      <c r="K705">
        <v>7</v>
      </c>
      <c r="L705">
        <v>91</v>
      </c>
      <c r="M705">
        <v>3</v>
      </c>
      <c r="N705">
        <v>18</v>
      </c>
    </row>
    <row r="706" spans="1:14">
      <c r="A706">
        <v>10722</v>
      </c>
      <c r="B706" t="s">
        <v>47</v>
      </c>
      <c r="C706" t="s">
        <v>42</v>
      </c>
      <c r="D706" t="s">
        <v>55</v>
      </c>
      <c r="E706">
        <v>5</v>
      </c>
      <c r="F706" s="3">
        <v>480</v>
      </c>
      <c r="G706">
        <v>8</v>
      </c>
      <c r="H706" t="s">
        <v>21</v>
      </c>
      <c r="I706">
        <v>29</v>
      </c>
      <c r="J706">
        <v>61</v>
      </c>
      <c r="K706">
        <v>92</v>
      </c>
      <c r="L706">
        <v>40</v>
      </c>
      <c r="M706">
        <v>60</v>
      </c>
      <c r="N706">
        <v>14</v>
      </c>
    </row>
    <row r="707" spans="1:14">
      <c r="A707">
        <v>10723</v>
      </c>
      <c r="B707" t="s">
        <v>33</v>
      </c>
      <c r="C707" t="s">
        <v>24</v>
      </c>
      <c r="D707" t="s">
        <v>25</v>
      </c>
      <c r="E707">
        <v>3</v>
      </c>
      <c r="F707" s="3">
        <v>400</v>
      </c>
      <c r="G707">
        <v>6</v>
      </c>
      <c r="H707" t="s">
        <v>17</v>
      </c>
      <c r="I707">
        <v>35</v>
      </c>
      <c r="J707">
        <v>72</v>
      </c>
      <c r="K707">
        <v>74</v>
      </c>
      <c r="L707">
        <v>13</v>
      </c>
      <c r="M707">
        <v>68</v>
      </c>
      <c r="N707">
        <v>45</v>
      </c>
    </row>
    <row r="708" spans="1:14">
      <c r="A708">
        <v>10724</v>
      </c>
      <c r="B708" t="s">
        <v>18</v>
      </c>
      <c r="C708" t="s">
        <v>38</v>
      </c>
      <c r="D708" t="s">
        <v>35</v>
      </c>
      <c r="E708">
        <v>5</v>
      </c>
      <c r="F708" s="3">
        <v>118</v>
      </c>
      <c r="G708">
        <v>8</v>
      </c>
      <c r="H708" t="s">
        <v>17</v>
      </c>
      <c r="I708">
        <v>21</v>
      </c>
      <c r="J708">
        <v>45</v>
      </c>
      <c r="K708">
        <v>45</v>
      </c>
      <c r="L708">
        <v>33</v>
      </c>
      <c r="M708">
        <v>52</v>
      </c>
      <c r="N708">
        <v>1</v>
      </c>
    </row>
    <row r="709" spans="1:14">
      <c r="A709">
        <v>10725</v>
      </c>
      <c r="B709" t="s">
        <v>33</v>
      </c>
      <c r="C709" t="s">
        <v>42</v>
      </c>
      <c r="D709" t="s">
        <v>29</v>
      </c>
      <c r="E709">
        <v>2</v>
      </c>
      <c r="F709" s="3">
        <v>245</v>
      </c>
      <c r="G709">
        <v>9</v>
      </c>
      <c r="H709" t="s">
        <v>17</v>
      </c>
      <c r="I709">
        <v>18</v>
      </c>
      <c r="J709">
        <v>83</v>
      </c>
      <c r="K709">
        <v>42</v>
      </c>
      <c r="L709">
        <v>25</v>
      </c>
      <c r="M709">
        <v>52</v>
      </c>
      <c r="N709">
        <v>9</v>
      </c>
    </row>
    <row r="710" spans="1:14">
      <c r="A710">
        <v>10726</v>
      </c>
      <c r="B710" t="s">
        <v>33</v>
      </c>
      <c r="C710" t="s">
        <v>38</v>
      </c>
      <c r="D710" t="s">
        <v>20</v>
      </c>
      <c r="E710">
        <v>7</v>
      </c>
      <c r="F710" s="3">
        <v>450</v>
      </c>
      <c r="G710">
        <v>7</v>
      </c>
      <c r="H710" t="s">
        <v>17</v>
      </c>
      <c r="I710">
        <v>15</v>
      </c>
      <c r="J710">
        <v>13</v>
      </c>
      <c r="K710">
        <v>63</v>
      </c>
      <c r="L710">
        <v>90</v>
      </c>
      <c r="M710">
        <v>50</v>
      </c>
      <c r="N710">
        <v>24</v>
      </c>
    </row>
    <row r="711" spans="1:14">
      <c r="A711">
        <v>10727</v>
      </c>
      <c r="B711" t="s">
        <v>31</v>
      </c>
      <c r="C711" t="s">
        <v>37</v>
      </c>
      <c r="D711" t="s">
        <v>55</v>
      </c>
      <c r="E711">
        <v>8</v>
      </c>
      <c r="F711" s="3">
        <v>316</v>
      </c>
      <c r="G711">
        <v>5</v>
      </c>
      <c r="H711" t="s">
        <v>17</v>
      </c>
      <c r="I711">
        <v>50</v>
      </c>
      <c r="J711">
        <v>87</v>
      </c>
      <c r="K711">
        <v>9</v>
      </c>
      <c r="L711">
        <v>47</v>
      </c>
      <c r="M711">
        <v>27</v>
      </c>
      <c r="N711">
        <v>80</v>
      </c>
    </row>
    <row r="712" spans="1:14">
      <c r="A712">
        <v>10728</v>
      </c>
      <c r="B712" t="s">
        <v>880</v>
      </c>
      <c r="C712" t="s">
        <v>19</v>
      </c>
      <c r="D712" t="s">
        <v>43</v>
      </c>
      <c r="E712">
        <v>6</v>
      </c>
      <c r="F712" s="3">
        <v>794</v>
      </c>
      <c r="G712">
        <v>4</v>
      </c>
      <c r="H712" t="s">
        <v>17</v>
      </c>
      <c r="I712">
        <v>85</v>
      </c>
      <c r="J712">
        <v>78</v>
      </c>
      <c r="K712">
        <v>22</v>
      </c>
      <c r="L712">
        <v>73</v>
      </c>
      <c r="M712">
        <v>87</v>
      </c>
      <c r="N712">
        <v>54</v>
      </c>
    </row>
    <row r="713" spans="1:14">
      <c r="A713">
        <v>10729</v>
      </c>
      <c r="B713" t="s">
        <v>31</v>
      </c>
      <c r="C713" t="s">
        <v>28</v>
      </c>
      <c r="D713" t="s">
        <v>29</v>
      </c>
      <c r="E713">
        <v>3</v>
      </c>
      <c r="F713" s="3">
        <v>617</v>
      </c>
      <c r="G713">
        <v>5</v>
      </c>
      <c r="H713" t="s">
        <v>21</v>
      </c>
      <c r="I713">
        <v>82</v>
      </c>
      <c r="J713">
        <v>57</v>
      </c>
      <c r="K713">
        <v>21</v>
      </c>
      <c r="L713">
        <v>50</v>
      </c>
      <c r="M713">
        <v>64</v>
      </c>
      <c r="N713">
        <v>61</v>
      </c>
    </row>
    <row r="714" spans="1:14">
      <c r="A714">
        <v>10730</v>
      </c>
      <c r="B714" t="s">
        <v>33</v>
      </c>
      <c r="C714" t="s">
        <v>28</v>
      </c>
      <c r="D714" t="s">
        <v>55</v>
      </c>
      <c r="E714">
        <v>8</v>
      </c>
      <c r="F714" s="3">
        <v>828</v>
      </c>
      <c r="G714">
        <v>11</v>
      </c>
      <c r="H714" t="s">
        <v>17</v>
      </c>
      <c r="I714">
        <v>96</v>
      </c>
      <c r="J714">
        <v>52</v>
      </c>
      <c r="K714">
        <v>44</v>
      </c>
      <c r="L714">
        <v>23</v>
      </c>
      <c r="M714">
        <v>60</v>
      </c>
      <c r="N714">
        <v>56</v>
      </c>
    </row>
    <row r="715" spans="1:14">
      <c r="A715">
        <v>10731</v>
      </c>
      <c r="B715" t="s">
        <v>33</v>
      </c>
      <c r="C715" t="s">
        <v>50</v>
      </c>
      <c r="D715" t="s">
        <v>25</v>
      </c>
      <c r="E715">
        <v>4</v>
      </c>
      <c r="F715" s="3">
        <v>127</v>
      </c>
      <c r="G715">
        <v>7</v>
      </c>
      <c r="H715" t="s">
        <v>21</v>
      </c>
      <c r="I715">
        <v>57</v>
      </c>
      <c r="J715">
        <v>81</v>
      </c>
      <c r="K715">
        <v>90</v>
      </c>
      <c r="L715">
        <v>69</v>
      </c>
      <c r="M715">
        <v>65</v>
      </c>
      <c r="N715">
        <v>16</v>
      </c>
    </row>
    <row r="716" spans="1:14">
      <c r="A716">
        <v>10732</v>
      </c>
      <c r="B716" t="s">
        <v>52</v>
      </c>
      <c r="C716" t="s">
        <v>19</v>
      </c>
      <c r="D716" t="s">
        <v>48</v>
      </c>
      <c r="E716">
        <v>1</v>
      </c>
      <c r="F716" s="3">
        <v>471</v>
      </c>
      <c r="G716">
        <v>7</v>
      </c>
      <c r="H716" t="s">
        <v>21</v>
      </c>
      <c r="I716">
        <v>645</v>
      </c>
      <c r="J716">
        <v>94</v>
      </c>
      <c r="K716">
        <v>1</v>
      </c>
      <c r="L716">
        <v>47</v>
      </c>
      <c r="M716">
        <v>7</v>
      </c>
      <c r="N716">
        <v>4</v>
      </c>
    </row>
    <row r="717" spans="1:14">
      <c r="A717">
        <v>10733</v>
      </c>
      <c r="B717" t="s">
        <v>33</v>
      </c>
      <c r="C717" t="s">
        <v>42</v>
      </c>
      <c r="D717" t="s">
        <v>43</v>
      </c>
      <c r="E717">
        <v>5</v>
      </c>
      <c r="F717" s="3">
        <v>983</v>
      </c>
      <c r="G717">
        <v>9</v>
      </c>
      <c r="H717" t="s">
        <v>21</v>
      </c>
      <c r="I717">
        <v>25</v>
      </c>
      <c r="J717">
        <v>53</v>
      </c>
      <c r="K717">
        <v>13</v>
      </c>
      <c r="L717">
        <v>49</v>
      </c>
      <c r="M717">
        <v>71</v>
      </c>
      <c r="N717">
        <v>61</v>
      </c>
    </row>
    <row r="718" spans="1:14">
      <c r="A718">
        <v>10734</v>
      </c>
      <c r="B718" t="s">
        <v>31</v>
      </c>
      <c r="C718" t="s">
        <v>19</v>
      </c>
      <c r="D718" t="s">
        <v>20</v>
      </c>
      <c r="E718">
        <v>4</v>
      </c>
      <c r="F718" s="3">
        <v>676</v>
      </c>
      <c r="G718">
        <v>8</v>
      </c>
      <c r="H718" t="s">
        <v>21</v>
      </c>
      <c r="I718">
        <v>72</v>
      </c>
      <c r="J718">
        <v>83</v>
      </c>
      <c r="K718">
        <v>96</v>
      </c>
      <c r="L718">
        <v>71</v>
      </c>
      <c r="M718">
        <v>26</v>
      </c>
      <c r="N718">
        <v>4</v>
      </c>
    </row>
    <row r="719" spans="1:14">
      <c r="A719">
        <v>10735</v>
      </c>
      <c r="B719" t="s">
        <v>18</v>
      </c>
      <c r="C719" t="s">
        <v>19</v>
      </c>
      <c r="D719" t="s">
        <v>55</v>
      </c>
      <c r="E719">
        <v>10</v>
      </c>
      <c r="F719" s="3">
        <v>943</v>
      </c>
      <c r="G719">
        <v>6</v>
      </c>
      <c r="H719" t="s">
        <v>21</v>
      </c>
      <c r="I719">
        <v>66</v>
      </c>
      <c r="J719">
        <v>40</v>
      </c>
      <c r="K719">
        <v>78</v>
      </c>
      <c r="L719">
        <v>80</v>
      </c>
      <c r="M719">
        <v>4</v>
      </c>
      <c r="N719">
        <v>27</v>
      </c>
    </row>
    <row r="720" spans="1:14">
      <c r="A720">
        <v>10736</v>
      </c>
      <c r="B720" t="s">
        <v>31</v>
      </c>
      <c r="C720" t="s">
        <v>45</v>
      </c>
      <c r="D720" t="s">
        <v>43</v>
      </c>
      <c r="E720">
        <v>10</v>
      </c>
      <c r="F720" s="3">
        <v>783</v>
      </c>
      <c r="G720">
        <v>6</v>
      </c>
      <c r="H720" t="s">
        <v>17</v>
      </c>
      <c r="I720">
        <v>72</v>
      </c>
      <c r="J720">
        <v>55</v>
      </c>
      <c r="K720">
        <v>22</v>
      </c>
      <c r="L720">
        <v>58</v>
      </c>
      <c r="M720">
        <v>56</v>
      </c>
      <c r="N720">
        <v>21</v>
      </c>
    </row>
    <row r="721" spans="1:14">
      <c r="A721">
        <v>10737</v>
      </c>
      <c r="B721" t="s">
        <v>52</v>
      </c>
      <c r="C721" t="s">
        <v>34</v>
      </c>
      <c r="D721" t="s">
        <v>35</v>
      </c>
      <c r="E721">
        <v>3</v>
      </c>
      <c r="F721" s="3">
        <v>871</v>
      </c>
      <c r="G721">
        <v>6</v>
      </c>
      <c r="H721" t="s">
        <v>17</v>
      </c>
      <c r="I721">
        <v>7</v>
      </c>
      <c r="J721">
        <v>96</v>
      </c>
      <c r="K721">
        <v>80</v>
      </c>
      <c r="L721">
        <v>96</v>
      </c>
      <c r="M721">
        <v>85</v>
      </c>
      <c r="N721">
        <v>1</v>
      </c>
    </row>
    <row r="722" spans="1:14">
      <c r="A722">
        <v>10738</v>
      </c>
      <c r="B722" t="s">
        <v>23</v>
      </c>
      <c r="C722" t="s">
        <v>45</v>
      </c>
      <c r="D722" t="s">
        <v>55</v>
      </c>
      <c r="E722">
        <v>4</v>
      </c>
      <c r="F722" s="3">
        <v>293</v>
      </c>
      <c r="G722">
        <v>8</v>
      </c>
      <c r="H722" t="s">
        <v>21</v>
      </c>
      <c r="I722">
        <v>76</v>
      </c>
      <c r="J722">
        <v>68</v>
      </c>
      <c r="K722">
        <v>17</v>
      </c>
      <c r="L722">
        <v>83</v>
      </c>
      <c r="M722">
        <v>16</v>
      </c>
      <c r="N722">
        <v>29</v>
      </c>
    </row>
    <row r="723" spans="1:14">
      <c r="A723">
        <v>10739</v>
      </c>
      <c r="B723" t="s">
        <v>52</v>
      </c>
      <c r="C723" t="s">
        <v>34</v>
      </c>
      <c r="D723" t="s">
        <v>20</v>
      </c>
      <c r="E723">
        <v>9</v>
      </c>
      <c r="F723" s="3">
        <v>27</v>
      </c>
      <c r="G723">
        <v>6</v>
      </c>
      <c r="H723" t="s">
        <v>17</v>
      </c>
      <c r="I723">
        <v>5</v>
      </c>
      <c r="J723">
        <v>77</v>
      </c>
      <c r="K723">
        <v>31</v>
      </c>
      <c r="L723">
        <v>19</v>
      </c>
      <c r="M723">
        <v>26</v>
      </c>
      <c r="N723">
        <v>89</v>
      </c>
    </row>
    <row r="724" spans="1:14">
      <c r="A724">
        <v>10740</v>
      </c>
      <c r="B724" t="s">
        <v>31</v>
      </c>
      <c r="C724" t="s">
        <v>38</v>
      </c>
      <c r="D724" t="s">
        <v>55</v>
      </c>
      <c r="E724">
        <v>4</v>
      </c>
      <c r="F724" s="3">
        <v>985</v>
      </c>
      <c r="G724">
        <v>9</v>
      </c>
      <c r="H724" t="s">
        <v>21</v>
      </c>
      <c r="I724">
        <v>11</v>
      </c>
      <c r="J724">
        <v>34</v>
      </c>
      <c r="K724">
        <v>17</v>
      </c>
      <c r="L724">
        <v>54</v>
      </c>
      <c r="M724">
        <v>2</v>
      </c>
      <c r="N724">
        <v>91</v>
      </c>
    </row>
    <row r="725" spans="1:14">
      <c r="A725">
        <v>10741</v>
      </c>
      <c r="B725" t="s">
        <v>18</v>
      </c>
      <c r="C725" t="s">
        <v>38</v>
      </c>
      <c r="D725" t="s">
        <v>20</v>
      </c>
      <c r="E725">
        <v>5</v>
      </c>
      <c r="F725" s="3">
        <v>671</v>
      </c>
      <c r="G725">
        <v>9</v>
      </c>
      <c r="H725" t="s">
        <v>21</v>
      </c>
      <c r="I725">
        <v>29</v>
      </c>
      <c r="J725">
        <v>92</v>
      </c>
      <c r="K725">
        <v>80</v>
      </c>
      <c r="L725">
        <v>23</v>
      </c>
      <c r="M725">
        <v>85</v>
      </c>
      <c r="N725">
        <v>75</v>
      </c>
    </row>
    <row r="726" spans="1:14">
      <c r="A726">
        <v>10742</v>
      </c>
      <c r="B726" t="s">
        <v>52</v>
      </c>
      <c r="C726" t="s">
        <v>34</v>
      </c>
      <c r="D726" t="s">
        <v>48</v>
      </c>
      <c r="E726">
        <v>3</v>
      </c>
      <c r="F726" s="3">
        <v>602</v>
      </c>
      <c r="G726">
        <v>4</v>
      </c>
      <c r="H726" t="s">
        <v>21</v>
      </c>
      <c r="I726">
        <v>31</v>
      </c>
      <c r="J726">
        <v>49</v>
      </c>
      <c r="K726">
        <v>64</v>
      </c>
      <c r="L726">
        <v>79</v>
      </c>
      <c r="M726">
        <v>23</v>
      </c>
      <c r="N726">
        <v>29</v>
      </c>
    </row>
    <row r="727" spans="1:14">
      <c r="A727">
        <v>10743</v>
      </c>
      <c r="B727" t="s">
        <v>23</v>
      </c>
      <c r="C727" t="s">
        <v>45</v>
      </c>
      <c r="D727" t="s">
        <v>35</v>
      </c>
      <c r="E727">
        <v>8</v>
      </c>
      <c r="F727" s="3">
        <v>306</v>
      </c>
      <c r="G727">
        <v>10</v>
      </c>
      <c r="H727" t="s">
        <v>17</v>
      </c>
      <c r="I727">
        <v>72</v>
      </c>
      <c r="J727">
        <v>60</v>
      </c>
      <c r="K727">
        <v>60</v>
      </c>
      <c r="L727">
        <v>80</v>
      </c>
      <c r="M727">
        <v>20</v>
      </c>
      <c r="N727">
        <v>32</v>
      </c>
    </row>
    <row r="728" spans="1:14">
      <c r="A728">
        <v>10744</v>
      </c>
      <c r="B728" t="s">
        <v>23</v>
      </c>
      <c r="C728" t="s">
        <v>32</v>
      </c>
      <c r="D728" t="s">
        <v>48</v>
      </c>
      <c r="E728">
        <v>2</v>
      </c>
      <c r="F728" s="3">
        <v>611</v>
      </c>
      <c r="G728">
        <v>4</v>
      </c>
      <c r="H728" t="s">
        <v>21</v>
      </c>
      <c r="I728">
        <v>63</v>
      </c>
      <c r="J728">
        <v>65</v>
      </c>
      <c r="K728">
        <v>92</v>
      </c>
      <c r="L728">
        <v>66</v>
      </c>
      <c r="M728">
        <v>64</v>
      </c>
      <c r="N728">
        <v>56</v>
      </c>
    </row>
    <row r="729" spans="1:14">
      <c r="A729">
        <v>10745</v>
      </c>
      <c r="B729" t="s">
        <v>47</v>
      </c>
      <c r="C729" t="s">
        <v>28</v>
      </c>
      <c r="D729" t="s">
        <v>43</v>
      </c>
      <c r="E729">
        <v>4</v>
      </c>
      <c r="F729" s="3">
        <v>582</v>
      </c>
      <c r="G729">
        <v>11</v>
      </c>
      <c r="H729" t="s">
        <v>21</v>
      </c>
      <c r="I729">
        <v>56</v>
      </c>
      <c r="J729">
        <v>32</v>
      </c>
      <c r="K729">
        <v>43</v>
      </c>
      <c r="L729">
        <v>53</v>
      </c>
      <c r="M729">
        <v>85</v>
      </c>
      <c r="N729">
        <v>51</v>
      </c>
    </row>
    <row r="730" spans="1:14">
      <c r="A730">
        <v>10746</v>
      </c>
      <c r="B730" t="s">
        <v>18</v>
      </c>
      <c r="C730" t="s">
        <v>34</v>
      </c>
      <c r="D730" t="s">
        <v>20</v>
      </c>
      <c r="E730">
        <v>1</v>
      </c>
      <c r="F730" s="3">
        <v>322</v>
      </c>
      <c r="G730">
        <v>11</v>
      </c>
      <c r="H730" t="s">
        <v>21</v>
      </c>
      <c r="I730">
        <v>8</v>
      </c>
      <c r="J730">
        <v>36</v>
      </c>
      <c r="K730">
        <v>3</v>
      </c>
      <c r="L730">
        <v>43</v>
      </c>
      <c r="M730">
        <v>23</v>
      </c>
      <c r="N730">
        <v>72</v>
      </c>
    </row>
    <row r="731" spans="1:14">
      <c r="A731">
        <v>10747</v>
      </c>
      <c r="B731" t="s">
        <v>18</v>
      </c>
      <c r="C731" t="s">
        <v>45</v>
      </c>
      <c r="D731" t="s">
        <v>46</v>
      </c>
      <c r="E731">
        <v>8</v>
      </c>
      <c r="F731" s="3">
        <v>220</v>
      </c>
      <c r="G731">
        <v>4</v>
      </c>
      <c r="H731" t="s">
        <v>17</v>
      </c>
      <c r="I731">
        <v>76</v>
      </c>
      <c r="J731">
        <v>4</v>
      </c>
      <c r="K731">
        <v>60</v>
      </c>
      <c r="L731">
        <v>2</v>
      </c>
      <c r="M731">
        <v>45</v>
      </c>
      <c r="N731">
        <v>30</v>
      </c>
    </row>
    <row r="732" spans="1:14">
      <c r="A732">
        <v>10748</v>
      </c>
      <c r="B732" t="s">
        <v>23</v>
      </c>
      <c r="C732" t="s">
        <v>42</v>
      </c>
      <c r="D732" t="s">
        <v>35</v>
      </c>
      <c r="E732">
        <v>10</v>
      </c>
      <c r="F732" s="3">
        <v>479</v>
      </c>
      <c r="G732">
        <v>6</v>
      </c>
      <c r="H732" t="s">
        <v>17</v>
      </c>
      <c r="I732">
        <v>17</v>
      </c>
      <c r="J732">
        <v>3</v>
      </c>
      <c r="K732">
        <v>94</v>
      </c>
      <c r="L732">
        <v>83</v>
      </c>
      <c r="M732">
        <v>12</v>
      </c>
      <c r="N732">
        <v>47</v>
      </c>
    </row>
    <row r="733" spans="1:14">
      <c r="A733">
        <v>10749</v>
      </c>
      <c r="B733" t="s">
        <v>52</v>
      </c>
      <c r="C733" t="s">
        <v>38</v>
      </c>
      <c r="D733" t="s">
        <v>55</v>
      </c>
      <c r="E733">
        <v>10</v>
      </c>
      <c r="F733" s="3">
        <v>96</v>
      </c>
      <c r="G733">
        <v>7</v>
      </c>
      <c r="H733" t="s">
        <v>21</v>
      </c>
      <c r="I733">
        <v>26</v>
      </c>
      <c r="J733">
        <v>6</v>
      </c>
      <c r="K733">
        <v>24</v>
      </c>
      <c r="L733">
        <v>10</v>
      </c>
      <c r="M733">
        <v>47</v>
      </c>
      <c r="N733">
        <v>30</v>
      </c>
    </row>
    <row r="734" spans="1:14">
      <c r="A734">
        <v>10750</v>
      </c>
      <c r="B734" t="s">
        <v>47</v>
      </c>
      <c r="C734" t="s">
        <v>34</v>
      </c>
      <c r="D734" t="s">
        <v>29</v>
      </c>
      <c r="E734">
        <v>3</v>
      </c>
      <c r="F734" s="3">
        <v>776</v>
      </c>
      <c r="G734">
        <v>4</v>
      </c>
      <c r="H734" t="s">
        <v>17</v>
      </c>
      <c r="I734">
        <v>66</v>
      </c>
      <c r="J734">
        <v>31</v>
      </c>
      <c r="K734">
        <v>52</v>
      </c>
      <c r="L734">
        <v>31</v>
      </c>
      <c r="M734">
        <v>50</v>
      </c>
      <c r="N734">
        <v>93</v>
      </c>
    </row>
    <row r="735" spans="1:14">
      <c r="A735">
        <v>10751</v>
      </c>
      <c r="B735" t="s">
        <v>52</v>
      </c>
      <c r="C735" t="s">
        <v>50</v>
      </c>
      <c r="D735" t="s">
        <v>43</v>
      </c>
      <c r="E735">
        <v>2</v>
      </c>
      <c r="F735" s="3">
        <v>949</v>
      </c>
      <c r="G735">
        <v>8</v>
      </c>
      <c r="H735" t="s">
        <v>17</v>
      </c>
      <c r="I735">
        <v>71</v>
      </c>
      <c r="J735">
        <v>40</v>
      </c>
      <c r="K735">
        <v>10</v>
      </c>
      <c r="L735">
        <v>69</v>
      </c>
      <c r="M735">
        <v>75</v>
      </c>
      <c r="N735">
        <v>48</v>
      </c>
    </row>
    <row r="736" spans="1:14">
      <c r="A736">
        <v>10752</v>
      </c>
      <c r="B736" t="s">
        <v>33</v>
      </c>
      <c r="C736" t="s">
        <v>38</v>
      </c>
      <c r="D736" t="s">
        <v>20</v>
      </c>
      <c r="E736">
        <v>5</v>
      </c>
      <c r="F736" s="3">
        <v>480</v>
      </c>
      <c r="G736">
        <v>6</v>
      </c>
      <c r="H736" t="s">
        <v>17</v>
      </c>
      <c r="I736">
        <v>70</v>
      </c>
      <c r="J736">
        <v>61</v>
      </c>
      <c r="K736">
        <v>29</v>
      </c>
      <c r="L736">
        <v>2</v>
      </c>
      <c r="M736">
        <v>41</v>
      </c>
      <c r="N736">
        <v>68</v>
      </c>
    </row>
    <row r="737" spans="1:14">
      <c r="A737">
        <v>10753</v>
      </c>
      <c r="B737" t="s">
        <v>47</v>
      </c>
      <c r="C737" t="s">
        <v>28</v>
      </c>
      <c r="D737" t="s">
        <v>55</v>
      </c>
      <c r="E737">
        <v>3</v>
      </c>
      <c r="F737" s="3">
        <v>923</v>
      </c>
      <c r="G737">
        <v>10</v>
      </c>
      <c r="H737" t="s">
        <v>17</v>
      </c>
      <c r="I737">
        <v>84</v>
      </c>
      <c r="J737">
        <v>26</v>
      </c>
      <c r="K737">
        <v>4</v>
      </c>
      <c r="L737">
        <v>3</v>
      </c>
      <c r="M737">
        <v>20</v>
      </c>
      <c r="N737">
        <v>34</v>
      </c>
    </row>
    <row r="738" spans="1:14">
      <c r="A738">
        <v>10754</v>
      </c>
      <c r="B738" t="s">
        <v>23</v>
      </c>
      <c r="C738" t="s">
        <v>19</v>
      </c>
      <c r="D738" t="s">
        <v>40</v>
      </c>
      <c r="E738">
        <v>1</v>
      </c>
      <c r="F738" s="3">
        <v>454</v>
      </c>
      <c r="G738">
        <v>6</v>
      </c>
      <c r="H738" t="s">
        <v>17</v>
      </c>
      <c r="I738">
        <v>22</v>
      </c>
      <c r="J738">
        <v>25</v>
      </c>
      <c r="K738">
        <v>12</v>
      </c>
      <c r="L738">
        <v>35</v>
      </c>
      <c r="M738">
        <v>78</v>
      </c>
      <c r="N738">
        <v>62</v>
      </c>
    </row>
    <row r="739" spans="1:14">
      <c r="A739">
        <v>10755</v>
      </c>
      <c r="B739" t="s">
        <v>31</v>
      </c>
      <c r="C739" t="s">
        <v>42</v>
      </c>
      <c r="D739" t="s">
        <v>40</v>
      </c>
      <c r="E739">
        <v>2</v>
      </c>
      <c r="F739" s="3">
        <v>691</v>
      </c>
      <c r="G739">
        <v>4</v>
      </c>
      <c r="H739" t="s">
        <v>17</v>
      </c>
      <c r="I739">
        <v>15</v>
      </c>
      <c r="J739">
        <v>35</v>
      </c>
      <c r="K739">
        <v>24</v>
      </c>
      <c r="L739">
        <v>14</v>
      </c>
      <c r="M739">
        <v>4</v>
      </c>
      <c r="N739">
        <v>27</v>
      </c>
    </row>
    <row r="740" spans="1:14">
      <c r="A740">
        <v>10756</v>
      </c>
      <c r="B740" t="s">
        <v>23</v>
      </c>
      <c r="C740" t="s">
        <v>28</v>
      </c>
      <c r="D740" t="s">
        <v>29</v>
      </c>
      <c r="E740">
        <v>5</v>
      </c>
      <c r="F740" s="3">
        <v>867</v>
      </c>
      <c r="G740">
        <v>4</v>
      </c>
      <c r="H740" t="s">
        <v>17</v>
      </c>
      <c r="I740">
        <v>26</v>
      </c>
      <c r="J740">
        <v>15</v>
      </c>
      <c r="K740">
        <v>77</v>
      </c>
      <c r="L740">
        <v>3</v>
      </c>
      <c r="M740">
        <v>81</v>
      </c>
      <c r="N740">
        <v>55</v>
      </c>
    </row>
    <row r="741" spans="1:14">
      <c r="A741">
        <v>10757</v>
      </c>
      <c r="B741" t="s">
        <v>47</v>
      </c>
      <c r="C741" t="s">
        <v>32</v>
      </c>
      <c r="D741" t="s">
        <v>35</v>
      </c>
      <c r="E741">
        <v>4</v>
      </c>
      <c r="F741" s="3">
        <v>922</v>
      </c>
      <c r="G741">
        <v>6</v>
      </c>
      <c r="H741" t="s">
        <v>17</v>
      </c>
      <c r="I741">
        <v>76</v>
      </c>
      <c r="J741">
        <v>20</v>
      </c>
      <c r="K741">
        <v>68</v>
      </c>
      <c r="L741">
        <v>74</v>
      </c>
      <c r="M741">
        <v>52</v>
      </c>
      <c r="N741">
        <v>96</v>
      </c>
    </row>
    <row r="742" spans="1:14">
      <c r="A742">
        <v>10758</v>
      </c>
      <c r="B742" t="s">
        <v>33</v>
      </c>
      <c r="C742" t="s">
        <v>28</v>
      </c>
      <c r="D742" t="s">
        <v>46</v>
      </c>
      <c r="E742">
        <v>7</v>
      </c>
      <c r="F742" s="3">
        <v>976</v>
      </c>
      <c r="G742">
        <v>8</v>
      </c>
      <c r="H742" t="s">
        <v>17</v>
      </c>
      <c r="I742">
        <v>17</v>
      </c>
      <c r="J742">
        <v>18</v>
      </c>
      <c r="K742">
        <v>25</v>
      </c>
      <c r="L742">
        <v>28</v>
      </c>
      <c r="M742">
        <v>36</v>
      </c>
      <c r="N742">
        <v>59</v>
      </c>
    </row>
    <row r="743" spans="1:14">
      <c r="A743">
        <v>10759</v>
      </c>
      <c r="B743" t="s">
        <v>52</v>
      </c>
      <c r="C743" t="s">
        <v>50</v>
      </c>
      <c r="D743" t="s">
        <v>43</v>
      </c>
      <c r="E743">
        <v>2</v>
      </c>
      <c r="F743" s="3">
        <v>516</v>
      </c>
      <c r="G743">
        <v>7</v>
      </c>
      <c r="H743" t="s">
        <v>21</v>
      </c>
      <c r="I743">
        <v>21</v>
      </c>
      <c r="J743">
        <v>66</v>
      </c>
      <c r="K743">
        <v>62</v>
      </c>
      <c r="L743">
        <v>86</v>
      </c>
      <c r="M743">
        <v>19</v>
      </c>
      <c r="N743">
        <v>33</v>
      </c>
    </row>
    <row r="744" spans="1:14">
      <c r="A744">
        <v>10760</v>
      </c>
      <c r="B744" t="s">
        <v>52</v>
      </c>
      <c r="C744" t="s">
        <v>42</v>
      </c>
      <c r="D744" t="s">
        <v>40</v>
      </c>
      <c r="E744">
        <v>11</v>
      </c>
      <c r="F744" s="3">
        <v>390</v>
      </c>
      <c r="G744">
        <v>4</v>
      </c>
      <c r="H744" t="s">
        <v>21</v>
      </c>
      <c r="I744">
        <v>67</v>
      </c>
      <c r="J744">
        <v>39</v>
      </c>
      <c r="K744">
        <v>20</v>
      </c>
      <c r="L744">
        <v>86</v>
      </c>
      <c r="M744">
        <v>3</v>
      </c>
      <c r="N744">
        <v>4</v>
      </c>
    </row>
    <row r="745" spans="1:14">
      <c r="A745">
        <v>10761</v>
      </c>
      <c r="B745" t="s">
        <v>52</v>
      </c>
      <c r="C745" t="s">
        <v>34</v>
      </c>
      <c r="D745" t="s">
        <v>43</v>
      </c>
      <c r="E745">
        <v>5</v>
      </c>
      <c r="F745" s="3">
        <v>236</v>
      </c>
      <c r="G745">
        <v>8</v>
      </c>
      <c r="H745" t="s">
        <v>21</v>
      </c>
      <c r="I745">
        <v>84</v>
      </c>
      <c r="J745">
        <v>31</v>
      </c>
      <c r="K745">
        <v>40</v>
      </c>
      <c r="L745">
        <v>91</v>
      </c>
      <c r="M745">
        <v>46</v>
      </c>
      <c r="N745">
        <v>60</v>
      </c>
    </row>
    <row r="746" spans="1:14">
      <c r="A746">
        <v>10762</v>
      </c>
      <c r="B746" t="s">
        <v>52</v>
      </c>
      <c r="C746" t="s">
        <v>34</v>
      </c>
      <c r="D746" t="s">
        <v>35</v>
      </c>
      <c r="E746">
        <v>1</v>
      </c>
      <c r="F746" s="3">
        <v>604</v>
      </c>
      <c r="G746">
        <v>10</v>
      </c>
      <c r="H746" t="s">
        <v>21</v>
      </c>
      <c r="I746">
        <v>42</v>
      </c>
      <c r="J746">
        <v>23</v>
      </c>
      <c r="K746">
        <v>83</v>
      </c>
      <c r="L746">
        <v>12</v>
      </c>
      <c r="M746">
        <v>86</v>
      </c>
      <c r="N746">
        <v>3</v>
      </c>
    </row>
    <row r="747" spans="1:14">
      <c r="A747">
        <v>10763</v>
      </c>
      <c r="B747" t="s">
        <v>23</v>
      </c>
      <c r="C747" t="s">
        <v>24</v>
      </c>
      <c r="D747" t="s">
        <v>48</v>
      </c>
      <c r="E747">
        <v>11</v>
      </c>
      <c r="F747" s="3">
        <v>298</v>
      </c>
      <c r="G747">
        <v>10</v>
      </c>
      <c r="H747" t="s">
        <v>17</v>
      </c>
      <c r="I747">
        <v>17</v>
      </c>
      <c r="J747">
        <v>18</v>
      </c>
      <c r="K747">
        <v>11</v>
      </c>
      <c r="L747">
        <v>69</v>
      </c>
      <c r="M747">
        <v>94</v>
      </c>
      <c r="N747">
        <v>65</v>
      </c>
    </row>
    <row r="748" spans="1:14">
      <c r="A748">
        <v>10764</v>
      </c>
      <c r="B748" t="s">
        <v>52</v>
      </c>
      <c r="C748" t="s">
        <v>34</v>
      </c>
      <c r="D748" t="s">
        <v>43</v>
      </c>
      <c r="E748">
        <v>6</v>
      </c>
      <c r="F748" s="3">
        <v>334</v>
      </c>
      <c r="G748">
        <v>10</v>
      </c>
      <c r="H748" t="s">
        <v>21</v>
      </c>
      <c r="I748">
        <v>43</v>
      </c>
      <c r="J748">
        <v>64</v>
      </c>
      <c r="K748">
        <v>85</v>
      </c>
      <c r="L748">
        <v>71</v>
      </c>
      <c r="M748">
        <v>68</v>
      </c>
      <c r="N748">
        <v>22</v>
      </c>
    </row>
    <row r="749" spans="1:14">
      <c r="A749">
        <v>10765</v>
      </c>
      <c r="B749" t="s">
        <v>52</v>
      </c>
      <c r="C749" t="s">
        <v>19</v>
      </c>
      <c r="D749" t="s">
        <v>29</v>
      </c>
      <c r="E749">
        <v>3</v>
      </c>
      <c r="F749" s="3">
        <v>587</v>
      </c>
      <c r="G749">
        <v>8</v>
      </c>
      <c r="H749" t="s">
        <v>17</v>
      </c>
      <c r="I749">
        <v>37</v>
      </c>
      <c r="J749">
        <v>91</v>
      </c>
      <c r="K749">
        <v>82</v>
      </c>
      <c r="L749">
        <v>99</v>
      </c>
      <c r="M749">
        <v>77</v>
      </c>
      <c r="N749">
        <v>93</v>
      </c>
    </row>
    <row r="750" spans="1:14">
      <c r="A750">
        <v>10766</v>
      </c>
      <c r="B750" t="s">
        <v>23</v>
      </c>
      <c r="C750" t="s">
        <v>19</v>
      </c>
      <c r="D750" t="s">
        <v>48</v>
      </c>
      <c r="E750">
        <v>2</v>
      </c>
      <c r="F750" s="3">
        <v>784</v>
      </c>
      <c r="G750">
        <v>7</v>
      </c>
      <c r="H750" t="s">
        <v>17</v>
      </c>
      <c r="I750">
        <v>22</v>
      </c>
      <c r="J750">
        <v>91</v>
      </c>
      <c r="K750">
        <v>18</v>
      </c>
      <c r="L750">
        <v>80</v>
      </c>
      <c r="M750">
        <v>59</v>
      </c>
      <c r="N750">
        <v>59</v>
      </c>
    </row>
    <row r="751" spans="1:14">
      <c r="A751">
        <v>10767</v>
      </c>
      <c r="B751" t="s">
        <v>33</v>
      </c>
      <c r="C751" t="s">
        <v>32</v>
      </c>
      <c r="D751" t="s">
        <v>29</v>
      </c>
      <c r="E751">
        <v>7</v>
      </c>
      <c r="F751" s="3">
        <v>248</v>
      </c>
      <c r="G751">
        <v>5</v>
      </c>
      <c r="H751" t="s">
        <v>17</v>
      </c>
      <c r="I751">
        <v>74</v>
      </c>
      <c r="J751">
        <v>43</v>
      </c>
      <c r="K751">
        <v>4</v>
      </c>
      <c r="L751">
        <v>31</v>
      </c>
      <c r="M751">
        <v>5</v>
      </c>
      <c r="N751">
        <v>72</v>
      </c>
    </row>
    <row r="752" spans="1:14">
      <c r="A752">
        <v>10768</v>
      </c>
      <c r="B752" t="s">
        <v>23</v>
      </c>
      <c r="C752" t="s">
        <v>19</v>
      </c>
      <c r="D752" t="s">
        <v>29</v>
      </c>
      <c r="E752">
        <v>8</v>
      </c>
      <c r="F752" s="3">
        <v>512</v>
      </c>
      <c r="G752">
        <v>9</v>
      </c>
      <c r="H752" t="s">
        <v>21</v>
      </c>
      <c r="I752">
        <v>80</v>
      </c>
      <c r="J752">
        <v>71</v>
      </c>
      <c r="K752">
        <v>1</v>
      </c>
      <c r="L752">
        <v>3</v>
      </c>
      <c r="M752">
        <v>14</v>
      </c>
      <c r="N752">
        <v>97</v>
      </c>
    </row>
    <row r="753" spans="1:14">
      <c r="A753">
        <v>10769</v>
      </c>
      <c r="B753" t="s">
        <v>31</v>
      </c>
      <c r="C753" t="s">
        <v>19</v>
      </c>
      <c r="D753" t="s">
        <v>40</v>
      </c>
      <c r="E753">
        <v>2</v>
      </c>
      <c r="F753" s="3">
        <v>34</v>
      </c>
      <c r="G753">
        <v>5</v>
      </c>
      <c r="H753" t="s">
        <v>21</v>
      </c>
      <c r="I753">
        <v>52</v>
      </c>
      <c r="J753">
        <v>96</v>
      </c>
      <c r="K753">
        <v>7</v>
      </c>
      <c r="L753">
        <v>41</v>
      </c>
      <c r="M753">
        <v>80</v>
      </c>
      <c r="N753">
        <v>8</v>
      </c>
    </row>
    <row r="754" spans="1:14">
      <c r="A754">
        <v>10770</v>
      </c>
      <c r="B754" t="s">
        <v>31</v>
      </c>
      <c r="C754" t="s">
        <v>19</v>
      </c>
      <c r="D754" t="s">
        <v>55</v>
      </c>
      <c r="E754">
        <v>10</v>
      </c>
      <c r="F754" s="3">
        <v>748</v>
      </c>
      <c r="G754">
        <v>9</v>
      </c>
      <c r="H754" t="s">
        <v>17</v>
      </c>
      <c r="I754">
        <v>24</v>
      </c>
      <c r="J754">
        <v>55</v>
      </c>
      <c r="K754">
        <v>38</v>
      </c>
      <c r="L754">
        <v>39</v>
      </c>
      <c r="M754">
        <v>60</v>
      </c>
      <c r="N754">
        <v>9</v>
      </c>
    </row>
    <row r="755" spans="1:14">
      <c r="A755">
        <v>10771</v>
      </c>
      <c r="B755" t="s">
        <v>47</v>
      </c>
      <c r="C755" t="s">
        <v>45</v>
      </c>
      <c r="D755" t="s">
        <v>40</v>
      </c>
      <c r="E755">
        <v>3</v>
      </c>
      <c r="F755" s="3">
        <v>769</v>
      </c>
      <c r="G755">
        <v>4</v>
      </c>
      <c r="H755" t="s">
        <v>17</v>
      </c>
      <c r="I755">
        <v>27</v>
      </c>
      <c r="J755">
        <v>28</v>
      </c>
      <c r="K755">
        <v>99</v>
      </c>
      <c r="L755">
        <v>19</v>
      </c>
      <c r="M755">
        <v>70</v>
      </c>
      <c r="N755">
        <v>30</v>
      </c>
    </row>
    <row r="756" spans="1:14">
      <c r="A756">
        <v>10772</v>
      </c>
      <c r="B756" t="s">
        <v>23</v>
      </c>
      <c r="C756" t="s">
        <v>45</v>
      </c>
      <c r="D756" t="s">
        <v>51</v>
      </c>
      <c r="E756">
        <v>6</v>
      </c>
      <c r="F756" s="3">
        <v>63</v>
      </c>
      <c r="G756">
        <v>8</v>
      </c>
      <c r="H756" t="s">
        <v>17</v>
      </c>
      <c r="I756">
        <v>17</v>
      </c>
      <c r="J756">
        <v>76</v>
      </c>
      <c r="K756">
        <v>86</v>
      </c>
      <c r="L756">
        <v>28</v>
      </c>
      <c r="M756">
        <v>57</v>
      </c>
      <c r="N756">
        <v>64</v>
      </c>
    </row>
    <row r="757" spans="1:14">
      <c r="A757">
        <v>10773</v>
      </c>
      <c r="B757" t="s">
        <v>52</v>
      </c>
      <c r="C757" t="s">
        <v>50</v>
      </c>
      <c r="D757" t="s">
        <v>43</v>
      </c>
      <c r="E757">
        <v>6</v>
      </c>
      <c r="F757" s="3">
        <v>837</v>
      </c>
      <c r="G757">
        <v>11</v>
      </c>
      <c r="H757" t="s">
        <v>21</v>
      </c>
      <c r="I757">
        <v>84</v>
      </c>
      <c r="J757">
        <v>3</v>
      </c>
      <c r="K757">
        <v>18</v>
      </c>
      <c r="L757">
        <v>25</v>
      </c>
      <c r="M757">
        <v>16</v>
      </c>
      <c r="N757">
        <v>51</v>
      </c>
    </row>
    <row r="758" spans="1:14">
      <c r="A758">
        <v>10774</v>
      </c>
      <c r="B758" t="s">
        <v>23</v>
      </c>
      <c r="C758" t="s">
        <v>19</v>
      </c>
      <c r="D758" t="s">
        <v>35</v>
      </c>
      <c r="E758">
        <v>1</v>
      </c>
      <c r="F758" s="3">
        <v>895</v>
      </c>
      <c r="G758">
        <v>4</v>
      </c>
      <c r="H758" t="s">
        <v>17</v>
      </c>
      <c r="I758">
        <v>69</v>
      </c>
      <c r="J758">
        <v>67</v>
      </c>
      <c r="K758">
        <v>43</v>
      </c>
      <c r="L758">
        <v>72</v>
      </c>
      <c r="M758">
        <v>49</v>
      </c>
      <c r="N758">
        <v>18</v>
      </c>
    </row>
    <row r="759" spans="1:14">
      <c r="A759">
        <v>10775</v>
      </c>
      <c r="B759" t="s">
        <v>23</v>
      </c>
      <c r="C759" t="s">
        <v>42</v>
      </c>
      <c r="D759" t="s">
        <v>40</v>
      </c>
      <c r="E759">
        <v>5</v>
      </c>
      <c r="F759" s="3">
        <v>341</v>
      </c>
      <c r="G759">
        <v>7</v>
      </c>
      <c r="H759" t="s">
        <v>17</v>
      </c>
      <c r="I759">
        <v>21</v>
      </c>
      <c r="J759">
        <v>4</v>
      </c>
      <c r="K759">
        <v>81</v>
      </c>
      <c r="L759">
        <v>24</v>
      </c>
      <c r="M759">
        <v>35</v>
      </c>
      <c r="N759">
        <v>96</v>
      </c>
    </row>
    <row r="760" spans="1:14">
      <c r="A760">
        <v>10776</v>
      </c>
      <c r="B760" t="s">
        <v>33</v>
      </c>
      <c r="C760" t="s">
        <v>37</v>
      </c>
      <c r="D760" t="s">
        <v>51</v>
      </c>
      <c r="E760">
        <v>10</v>
      </c>
      <c r="F760" s="3">
        <v>728</v>
      </c>
      <c r="G760">
        <v>11</v>
      </c>
      <c r="H760" t="s">
        <v>21</v>
      </c>
      <c r="I760">
        <v>70</v>
      </c>
      <c r="J760">
        <v>88</v>
      </c>
      <c r="K760">
        <v>87</v>
      </c>
      <c r="L760">
        <v>41</v>
      </c>
      <c r="M760">
        <v>6</v>
      </c>
      <c r="N760">
        <v>38</v>
      </c>
    </row>
    <row r="761" spans="1:14">
      <c r="A761">
        <v>10777</v>
      </c>
      <c r="B761" t="s">
        <v>52</v>
      </c>
      <c r="C761" t="s">
        <v>37</v>
      </c>
      <c r="D761" t="s">
        <v>46</v>
      </c>
      <c r="E761">
        <v>4</v>
      </c>
      <c r="F761" s="3">
        <v>698</v>
      </c>
      <c r="G761">
        <v>9</v>
      </c>
      <c r="H761" t="s">
        <v>17</v>
      </c>
      <c r="I761">
        <v>21</v>
      </c>
      <c r="J761">
        <v>87</v>
      </c>
      <c r="K761">
        <v>40</v>
      </c>
      <c r="L761">
        <v>66</v>
      </c>
      <c r="M761">
        <v>39</v>
      </c>
      <c r="N761">
        <v>28</v>
      </c>
    </row>
    <row r="762" spans="1:14">
      <c r="A762">
        <v>10778</v>
      </c>
      <c r="B762" t="s">
        <v>47</v>
      </c>
      <c r="C762" t="s">
        <v>28</v>
      </c>
      <c r="D762" t="s">
        <v>48</v>
      </c>
      <c r="E762">
        <v>6</v>
      </c>
      <c r="F762" s="3">
        <v>309</v>
      </c>
      <c r="G762">
        <v>11</v>
      </c>
      <c r="H762" t="s">
        <v>21</v>
      </c>
      <c r="I762">
        <v>97</v>
      </c>
      <c r="J762">
        <v>87</v>
      </c>
      <c r="K762">
        <v>47</v>
      </c>
      <c r="L762">
        <v>92</v>
      </c>
      <c r="M762">
        <v>86</v>
      </c>
      <c r="N762">
        <v>63</v>
      </c>
    </row>
    <row r="763" spans="1:14">
      <c r="A763">
        <v>10779</v>
      </c>
      <c r="B763" t="s">
        <v>23</v>
      </c>
      <c r="C763" t="s">
        <v>38</v>
      </c>
      <c r="D763" t="s">
        <v>51</v>
      </c>
      <c r="E763">
        <v>3</v>
      </c>
      <c r="F763" s="3">
        <v>782</v>
      </c>
      <c r="G763">
        <v>9</v>
      </c>
      <c r="H763" t="s">
        <v>21</v>
      </c>
      <c r="I763">
        <v>45</v>
      </c>
      <c r="J763">
        <v>27</v>
      </c>
      <c r="K763">
        <v>21</v>
      </c>
      <c r="L763">
        <v>93</v>
      </c>
      <c r="M763">
        <v>8</v>
      </c>
      <c r="N763">
        <v>42</v>
      </c>
    </row>
    <row r="764" spans="1:14">
      <c r="A764">
        <v>10780</v>
      </c>
      <c r="B764" t="s">
        <v>33</v>
      </c>
      <c r="C764" t="s">
        <v>28</v>
      </c>
      <c r="D764" t="s">
        <v>43</v>
      </c>
      <c r="E764">
        <v>10</v>
      </c>
      <c r="F764" s="3">
        <v>269</v>
      </c>
      <c r="G764">
        <v>4</v>
      </c>
      <c r="H764" t="s">
        <v>21</v>
      </c>
      <c r="I764">
        <v>16</v>
      </c>
      <c r="J764">
        <v>28</v>
      </c>
      <c r="K764">
        <v>67</v>
      </c>
      <c r="L764">
        <v>57</v>
      </c>
      <c r="M764">
        <v>63</v>
      </c>
      <c r="N764">
        <v>89</v>
      </c>
    </row>
    <row r="765" spans="1:14">
      <c r="A765">
        <v>10781</v>
      </c>
      <c r="B765" t="s">
        <v>47</v>
      </c>
      <c r="C765" t="s">
        <v>34</v>
      </c>
      <c r="D765" t="s">
        <v>40</v>
      </c>
      <c r="E765">
        <v>7</v>
      </c>
      <c r="F765" s="3">
        <v>60</v>
      </c>
      <c r="G765">
        <v>10</v>
      </c>
      <c r="H765" t="s">
        <v>17</v>
      </c>
      <c r="I765">
        <v>26</v>
      </c>
      <c r="J765">
        <v>33</v>
      </c>
      <c r="K765">
        <v>60</v>
      </c>
      <c r="L765">
        <v>71</v>
      </c>
      <c r="M765">
        <v>11</v>
      </c>
      <c r="N765">
        <v>81</v>
      </c>
    </row>
    <row r="766" spans="1:14">
      <c r="A766">
        <v>10782</v>
      </c>
      <c r="B766" t="s">
        <v>52</v>
      </c>
      <c r="C766" t="s">
        <v>32</v>
      </c>
      <c r="D766" t="s">
        <v>51</v>
      </c>
      <c r="E766">
        <v>8</v>
      </c>
      <c r="F766" s="3">
        <v>694</v>
      </c>
      <c r="G766">
        <v>11</v>
      </c>
      <c r="H766" t="s">
        <v>17</v>
      </c>
      <c r="I766">
        <v>62</v>
      </c>
      <c r="J766">
        <v>86</v>
      </c>
      <c r="K766">
        <v>18</v>
      </c>
      <c r="L766">
        <v>1</v>
      </c>
      <c r="M766">
        <v>93</v>
      </c>
      <c r="N766">
        <v>2</v>
      </c>
    </row>
    <row r="767" spans="1:14">
      <c r="A767">
        <v>10783</v>
      </c>
      <c r="B767" t="s">
        <v>52</v>
      </c>
      <c r="C767" t="s">
        <v>34</v>
      </c>
      <c r="D767" t="s">
        <v>40</v>
      </c>
      <c r="E767">
        <v>10</v>
      </c>
      <c r="F767" s="3">
        <v>512</v>
      </c>
      <c r="G767">
        <v>10</v>
      </c>
      <c r="H767" t="s">
        <v>17</v>
      </c>
      <c r="I767">
        <v>78</v>
      </c>
      <c r="J767">
        <v>22</v>
      </c>
      <c r="K767">
        <v>63</v>
      </c>
      <c r="L767">
        <v>21</v>
      </c>
      <c r="M767">
        <v>13</v>
      </c>
      <c r="N767">
        <v>51</v>
      </c>
    </row>
    <row r="768" spans="1:14">
      <c r="A768">
        <v>10784</v>
      </c>
      <c r="B768" t="s">
        <v>33</v>
      </c>
      <c r="C768" t="s">
        <v>37</v>
      </c>
      <c r="D768" t="s">
        <v>29</v>
      </c>
      <c r="E768">
        <v>11</v>
      </c>
      <c r="F768" s="3">
        <v>525</v>
      </c>
      <c r="G768">
        <v>9</v>
      </c>
      <c r="H768" t="s">
        <v>17</v>
      </c>
      <c r="I768">
        <v>62</v>
      </c>
      <c r="J768">
        <v>99</v>
      </c>
      <c r="K768">
        <v>5</v>
      </c>
      <c r="L768">
        <v>8</v>
      </c>
      <c r="M768">
        <v>23</v>
      </c>
      <c r="N768">
        <v>87</v>
      </c>
    </row>
    <row r="769" spans="1:14">
      <c r="A769">
        <v>10785</v>
      </c>
      <c r="B769" t="s">
        <v>33</v>
      </c>
      <c r="C769" t="s">
        <v>50</v>
      </c>
      <c r="D769" t="s">
        <v>43</v>
      </c>
      <c r="E769">
        <v>8</v>
      </c>
      <c r="F769" s="3">
        <v>607</v>
      </c>
      <c r="G769">
        <v>6</v>
      </c>
      <c r="H769" t="s">
        <v>17</v>
      </c>
      <c r="I769">
        <v>56</v>
      </c>
      <c r="J769">
        <v>55</v>
      </c>
      <c r="K769">
        <v>35</v>
      </c>
      <c r="L769">
        <v>93</v>
      </c>
      <c r="M769">
        <v>77</v>
      </c>
      <c r="N769">
        <v>20</v>
      </c>
    </row>
    <row r="770" spans="1:14">
      <c r="A770">
        <v>10786</v>
      </c>
      <c r="B770" t="s">
        <v>18</v>
      </c>
      <c r="C770" t="s">
        <v>42</v>
      </c>
      <c r="D770" t="s">
        <v>20</v>
      </c>
      <c r="E770">
        <v>8</v>
      </c>
      <c r="F770" s="3">
        <v>747</v>
      </c>
      <c r="G770">
        <v>11</v>
      </c>
      <c r="H770" t="s">
        <v>21</v>
      </c>
      <c r="I770">
        <v>38</v>
      </c>
      <c r="J770">
        <v>49</v>
      </c>
      <c r="K770">
        <v>85</v>
      </c>
      <c r="L770">
        <v>28</v>
      </c>
      <c r="M770">
        <v>9</v>
      </c>
      <c r="N770">
        <v>38</v>
      </c>
    </row>
    <row r="771" spans="1:14">
      <c r="A771">
        <v>10787</v>
      </c>
      <c r="B771" t="s">
        <v>23</v>
      </c>
      <c r="C771" t="s">
        <v>42</v>
      </c>
      <c r="D771" t="s">
        <v>25</v>
      </c>
      <c r="E771">
        <v>10</v>
      </c>
      <c r="F771" s="3">
        <v>331</v>
      </c>
      <c r="G771">
        <v>10</v>
      </c>
      <c r="H771" t="s">
        <v>17</v>
      </c>
      <c r="I771">
        <v>13</v>
      </c>
      <c r="J771">
        <v>82</v>
      </c>
      <c r="K771">
        <v>51</v>
      </c>
      <c r="L771">
        <v>55</v>
      </c>
      <c r="M771">
        <v>11</v>
      </c>
      <c r="N771">
        <v>74</v>
      </c>
    </row>
    <row r="772" spans="1:14">
      <c r="A772">
        <v>10788</v>
      </c>
      <c r="B772" t="s">
        <v>47</v>
      </c>
      <c r="C772" t="s">
        <v>32</v>
      </c>
      <c r="D772" t="s">
        <v>20</v>
      </c>
      <c r="E772">
        <v>7</v>
      </c>
      <c r="F772" s="3">
        <v>444</v>
      </c>
      <c r="G772">
        <v>9</v>
      </c>
      <c r="H772" t="s">
        <v>17</v>
      </c>
      <c r="I772">
        <v>67</v>
      </c>
      <c r="J772">
        <v>4</v>
      </c>
      <c r="K772">
        <v>81</v>
      </c>
      <c r="L772">
        <v>62</v>
      </c>
      <c r="M772">
        <v>9</v>
      </c>
      <c r="N772">
        <v>34</v>
      </c>
    </row>
    <row r="773" spans="1:14">
      <c r="A773">
        <v>10789</v>
      </c>
      <c r="B773" t="s">
        <v>33</v>
      </c>
      <c r="C773" t="s">
        <v>42</v>
      </c>
      <c r="D773" t="s">
        <v>29</v>
      </c>
      <c r="E773">
        <v>9</v>
      </c>
      <c r="F773" s="3">
        <v>428</v>
      </c>
      <c r="G773">
        <v>8</v>
      </c>
      <c r="H773" t="s">
        <v>21</v>
      </c>
      <c r="I773">
        <v>75</v>
      </c>
      <c r="J773">
        <v>28</v>
      </c>
      <c r="K773">
        <v>77</v>
      </c>
      <c r="L773">
        <v>40</v>
      </c>
      <c r="M773">
        <v>65</v>
      </c>
      <c r="N773">
        <v>57</v>
      </c>
    </row>
    <row r="774" spans="1:14">
      <c r="A774">
        <v>10790</v>
      </c>
      <c r="B774" t="s">
        <v>47</v>
      </c>
      <c r="C774" t="s">
        <v>19</v>
      </c>
      <c r="D774" t="s">
        <v>46</v>
      </c>
      <c r="E774">
        <v>5</v>
      </c>
      <c r="F774" s="3">
        <v>948</v>
      </c>
      <c r="G774">
        <v>10</v>
      </c>
      <c r="H774" t="s">
        <v>17</v>
      </c>
      <c r="I774">
        <v>34</v>
      </c>
      <c r="J774">
        <v>72</v>
      </c>
      <c r="K774">
        <v>24</v>
      </c>
      <c r="L774">
        <v>58</v>
      </c>
      <c r="M774">
        <v>47</v>
      </c>
      <c r="N774">
        <v>97</v>
      </c>
    </row>
    <row r="775" spans="1:14">
      <c r="A775">
        <v>10791</v>
      </c>
      <c r="B775" t="s">
        <v>33</v>
      </c>
      <c r="C775" t="s">
        <v>37</v>
      </c>
      <c r="D775" t="s">
        <v>29</v>
      </c>
      <c r="E775">
        <v>10</v>
      </c>
      <c r="F775" s="3">
        <v>409</v>
      </c>
      <c r="G775">
        <v>6</v>
      </c>
      <c r="H775" t="s">
        <v>17</v>
      </c>
      <c r="I775">
        <v>56</v>
      </c>
      <c r="J775">
        <v>62</v>
      </c>
      <c r="K775">
        <v>27</v>
      </c>
      <c r="L775">
        <v>34</v>
      </c>
      <c r="M775">
        <v>36</v>
      </c>
      <c r="N775">
        <v>92</v>
      </c>
    </row>
    <row r="776" spans="1:14">
      <c r="A776">
        <v>10792</v>
      </c>
      <c r="B776" t="s">
        <v>18</v>
      </c>
      <c r="C776" t="s">
        <v>28</v>
      </c>
      <c r="D776" t="s">
        <v>43</v>
      </c>
      <c r="E776">
        <v>9</v>
      </c>
      <c r="F776" s="3">
        <v>182</v>
      </c>
      <c r="G776">
        <v>9</v>
      </c>
      <c r="H776" t="s">
        <v>17</v>
      </c>
      <c r="I776">
        <v>47</v>
      </c>
      <c r="J776">
        <v>22</v>
      </c>
      <c r="K776">
        <v>36</v>
      </c>
      <c r="L776">
        <v>87</v>
      </c>
      <c r="M776">
        <v>21</v>
      </c>
      <c r="N776">
        <v>31</v>
      </c>
    </row>
    <row r="777" spans="1:14">
      <c r="A777">
        <v>10793</v>
      </c>
      <c r="B777" t="s">
        <v>18</v>
      </c>
      <c r="C777" t="s">
        <v>37</v>
      </c>
      <c r="D777" t="s">
        <v>48</v>
      </c>
      <c r="E777">
        <v>11</v>
      </c>
      <c r="F777" s="3">
        <v>21</v>
      </c>
      <c r="G777">
        <v>7</v>
      </c>
      <c r="H777" t="s">
        <v>21</v>
      </c>
      <c r="I777">
        <v>11</v>
      </c>
      <c r="J777">
        <v>99</v>
      </c>
      <c r="K777">
        <v>19</v>
      </c>
      <c r="L777">
        <v>98</v>
      </c>
      <c r="M777">
        <v>90</v>
      </c>
      <c r="N777">
        <v>50</v>
      </c>
    </row>
    <row r="778" spans="1:14">
      <c r="A778">
        <v>10794</v>
      </c>
      <c r="B778" t="s">
        <v>52</v>
      </c>
      <c r="C778" t="s">
        <v>37</v>
      </c>
      <c r="D778" t="s">
        <v>43</v>
      </c>
      <c r="E778">
        <v>11</v>
      </c>
      <c r="F778" s="3">
        <v>506</v>
      </c>
      <c r="G778">
        <v>4</v>
      </c>
      <c r="H778" t="s">
        <v>17</v>
      </c>
      <c r="I778">
        <v>34</v>
      </c>
      <c r="J778">
        <v>11</v>
      </c>
      <c r="K778">
        <v>66</v>
      </c>
      <c r="L778">
        <v>94</v>
      </c>
      <c r="M778">
        <v>16</v>
      </c>
      <c r="N778">
        <v>63</v>
      </c>
    </row>
    <row r="779" spans="1:14">
      <c r="A779">
        <v>10795</v>
      </c>
      <c r="B779" t="s">
        <v>47</v>
      </c>
      <c r="C779" t="s">
        <v>45</v>
      </c>
      <c r="D779" t="s">
        <v>40</v>
      </c>
      <c r="E779">
        <v>7</v>
      </c>
      <c r="F779" s="3">
        <v>200</v>
      </c>
      <c r="G779">
        <v>7</v>
      </c>
      <c r="H779" t="s">
        <v>21</v>
      </c>
      <c r="I779">
        <v>33</v>
      </c>
      <c r="J779">
        <v>70</v>
      </c>
      <c r="K779">
        <v>41</v>
      </c>
      <c r="L779">
        <v>43</v>
      </c>
      <c r="M779">
        <v>45</v>
      </c>
      <c r="N779">
        <v>39</v>
      </c>
    </row>
    <row r="780" spans="1:14">
      <c r="A780">
        <v>10796</v>
      </c>
      <c r="B780" t="s">
        <v>52</v>
      </c>
      <c r="C780" t="s">
        <v>34</v>
      </c>
      <c r="D780" t="s">
        <v>46</v>
      </c>
      <c r="E780">
        <v>1</v>
      </c>
      <c r="F780" s="3">
        <v>932</v>
      </c>
      <c r="G780">
        <v>9</v>
      </c>
      <c r="H780" t="s">
        <v>21</v>
      </c>
      <c r="I780">
        <v>24</v>
      </c>
      <c r="J780">
        <v>14</v>
      </c>
      <c r="K780">
        <v>63</v>
      </c>
      <c r="L780">
        <v>84</v>
      </c>
      <c r="M780">
        <v>42</v>
      </c>
      <c r="N780">
        <v>69</v>
      </c>
    </row>
    <row r="781" spans="1:14">
      <c r="A781">
        <v>10797</v>
      </c>
      <c r="B781" t="s">
        <v>23</v>
      </c>
      <c r="C781" t="s">
        <v>37</v>
      </c>
      <c r="D781" t="s">
        <v>51</v>
      </c>
      <c r="E781">
        <v>11</v>
      </c>
      <c r="F781" s="3">
        <v>671</v>
      </c>
      <c r="G781">
        <v>4</v>
      </c>
      <c r="H781" t="s">
        <v>21</v>
      </c>
      <c r="I781">
        <v>12</v>
      </c>
      <c r="J781">
        <v>59</v>
      </c>
      <c r="K781">
        <v>64</v>
      </c>
      <c r="L781">
        <v>95</v>
      </c>
      <c r="M781">
        <v>91</v>
      </c>
      <c r="N781">
        <v>18</v>
      </c>
    </row>
    <row r="782" spans="1:14">
      <c r="A782">
        <v>10798</v>
      </c>
      <c r="B782" t="s">
        <v>47</v>
      </c>
      <c r="C782" t="s">
        <v>42</v>
      </c>
      <c r="D782" t="s">
        <v>25</v>
      </c>
      <c r="E782">
        <v>10</v>
      </c>
      <c r="F782" s="3">
        <v>435</v>
      </c>
      <c r="G782">
        <v>7</v>
      </c>
      <c r="H782" t="s">
        <v>17</v>
      </c>
      <c r="I782">
        <v>74</v>
      </c>
      <c r="J782">
        <v>72</v>
      </c>
      <c r="K782">
        <v>38</v>
      </c>
      <c r="L782">
        <v>40</v>
      </c>
      <c r="M782">
        <v>27</v>
      </c>
      <c r="N782">
        <v>95</v>
      </c>
    </row>
    <row r="783" spans="1:14">
      <c r="A783">
        <v>10799</v>
      </c>
      <c r="B783" t="s">
        <v>52</v>
      </c>
      <c r="C783" t="s">
        <v>24</v>
      </c>
      <c r="D783" t="s">
        <v>20</v>
      </c>
      <c r="E783">
        <v>4</v>
      </c>
      <c r="F783" s="3">
        <v>381</v>
      </c>
      <c r="G783">
        <v>9</v>
      </c>
      <c r="H783" t="s">
        <v>21</v>
      </c>
      <c r="I783">
        <v>10</v>
      </c>
      <c r="J783">
        <v>49</v>
      </c>
      <c r="K783">
        <v>4</v>
      </c>
      <c r="L783">
        <v>51</v>
      </c>
      <c r="M783">
        <v>88</v>
      </c>
      <c r="N783">
        <v>33</v>
      </c>
    </row>
    <row r="784" spans="1:14">
      <c r="A784">
        <v>10800</v>
      </c>
      <c r="B784" t="s">
        <v>31</v>
      </c>
      <c r="C784" t="s">
        <v>37</v>
      </c>
      <c r="D784" t="s">
        <v>35</v>
      </c>
      <c r="E784">
        <v>10</v>
      </c>
      <c r="F784" s="3">
        <v>912</v>
      </c>
      <c r="G784">
        <v>9</v>
      </c>
      <c r="H784" t="s">
        <v>17</v>
      </c>
      <c r="I784">
        <v>98</v>
      </c>
      <c r="J784">
        <v>12</v>
      </c>
      <c r="K784">
        <v>78</v>
      </c>
      <c r="L784">
        <v>1</v>
      </c>
      <c r="M784">
        <v>63</v>
      </c>
      <c r="N784">
        <v>60</v>
      </c>
    </row>
    <row r="785" spans="1:14">
      <c r="A785">
        <v>10801</v>
      </c>
      <c r="B785" t="s">
        <v>47</v>
      </c>
      <c r="C785" t="s">
        <v>38</v>
      </c>
      <c r="D785" t="s">
        <v>51</v>
      </c>
      <c r="E785">
        <v>7</v>
      </c>
      <c r="F785" s="3">
        <v>253</v>
      </c>
      <c r="G785">
        <v>4</v>
      </c>
      <c r="H785" t="s">
        <v>17</v>
      </c>
      <c r="I785">
        <v>94</v>
      </c>
      <c r="J785">
        <v>80</v>
      </c>
      <c r="K785">
        <v>52</v>
      </c>
      <c r="L785">
        <v>12</v>
      </c>
      <c r="M785">
        <v>46</v>
      </c>
      <c r="N785">
        <v>42</v>
      </c>
    </row>
    <row r="786" spans="1:14">
      <c r="A786">
        <v>10802</v>
      </c>
      <c r="B786" t="s">
        <v>47</v>
      </c>
      <c r="C786" t="s">
        <v>42</v>
      </c>
      <c r="D786" t="s">
        <v>51</v>
      </c>
      <c r="E786">
        <v>10</v>
      </c>
      <c r="F786" s="3">
        <v>560</v>
      </c>
      <c r="G786">
        <v>11</v>
      </c>
      <c r="H786" t="s">
        <v>17</v>
      </c>
      <c r="I786">
        <v>44</v>
      </c>
      <c r="J786">
        <v>41</v>
      </c>
      <c r="K786">
        <v>81</v>
      </c>
      <c r="L786">
        <v>56</v>
      </c>
      <c r="M786">
        <v>62</v>
      </c>
      <c r="N786">
        <v>86</v>
      </c>
    </row>
    <row r="787" spans="1:14">
      <c r="A787">
        <v>10803</v>
      </c>
      <c r="B787" t="s">
        <v>47</v>
      </c>
      <c r="C787" t="s">
        <v>42</v>
      </c>
      <c r="D787" t="s">
        <v>46</v>
      </c>
      <c r="E787">
        <v>9</v>
      </c>
      <c r="F787" s="3">
        <v>639</v>
      </c>
      <c r="G787">
        <v>10</v>
      </c>
      <c r="H787" t="s">
        <v>21</v>
      </c>
      <c r="I787">
        <v>92</v>
      </c>
      <c r="J787">
        <v>16</v>
      </c>
      <c r="K787">
        <v>62</v>
      </c>
      <c r="L787">
        <v>98</v>
      </c>
      <c r="M787">
        <v>64</v>
      </c>
      <c r="N787">
        <v>37</v>
      </c>
    </row>
    <row r="788" spans="1:14">
      <c r="A788">
        <v>10804</v>
      </c>
      <c r="B788" t="s">
        <v>47</v>
      </c>
      <c r="C788" t="s">
        <v>19</v>
      </c>
      <c r="D788" t="s">
        <v>20</v>
      </c>
      <c r="E788">
        <v>11</v>
      </c>
      <c r="F788" s="3">
        <v>647</v>
      </c>
      <c r="G788">
        <v>6</v>
      </c>
      <c r="H788" t="s">
        <v>21</v>
      </c>
      <c r="I788">
        <v>70</v>
      </c>
      <c r="J788">
        <v>28</v>
      </c>
      <c r="K788">
        <v>35</v>
      </c>
      <c r="L788">
        <v>55</v>
      </c>
      <c r="M788">
        <v>97</v>
      </c>
      <c r="N788">
        <v>57</v>
      </c>
    </row>
    <row r="789" spans="1:14">
      <c r="A789">
        <v>10805</v>
      </c>
      <c r="B789" t="s">
        <v>52</v>
      </c>
      <c r="C789" t="s">
        <v>28</v>
      </c>
      <c r="D789" t="s">
        <v>51</v>
      </c>
      <c r="E789">
        <v>11</v>
      </c>
      <c r="F789" s="3">
        <v>94</v>
      </c>
      <c r="G789">
        <v>6</v>
      </c>
      <c r="H789" t="s">
        <v>17</v>
      </c>
      <c r="I789">
        <v>48</v>
      </c>
      <c r="J789">
        <v>68</v>
      </c>
      <c r="K789">
        <v>12</v>
      </c>
      <c r="L789">
        <v>13</v>
      </c>
      <c r="M789">
        <v>82</v>
      </c>
      <c r="N789">
        <v>17</v>
      </c>
    </row>
    <row r="790" spans="1:14">
      <c r="A790">
        <v>10806</v>
      </c>
      <c r="B790" t="s">
        <v>33</v>
      </c>
      <c r="C790" t="s">
        <v>34</v>
      </c>
      <c r="D790" t="s">
        <v>46</v>
      </c>
      <c r="E790">
        <v>5</v>
      </c>
      <c r="F790" s="3">
        <v>164</v>
      </c>
      <c r="G790">
        <v>6</v>
      </c>
      <c r="H790" t="s">
        <v>21</v>
      </c>
      <c r="I790">
        <v>92</v>
      </c>
      <c r="J790">
        <v>82</v>
      </c>
      <c r="K790">
        <v>49</v>
      </c>
      <c r="L790">
        <v>46</v>
      </c>
      <c r="M790">
        <v>18</v>
      </c>
      <c r="N790">
        <v>78</v>
      </c>
    </row>
    <row r="791" spans="1:14">
      <c r="A791">
        <v>10807</v>
      </c>
      <c r="B791" t="s">
        <v>18</v>
      </c>
      <c r="C791" t="s">
        <v>24</v>
      </c>
      <c r="D791" t="s">
        <v>43</v>
      </c>
      <c r="E791">
        <v>3</v>
      </c>
      <c r="F791" s="3">
        <v>246</v>
      </c>
      <c r="G791">
        <v>9</v>
      </c>
      <c r="H791" t="s">
        <v>17</v>
      </c>
      <c r="I791">
        <v>4</v>
      </c>
      <c r="J791">
        <v>48</v>
      </c>
      <c r="K791">
        <v>79</v>
      </c>
      <c r="L791">
        <v>57</v>
      </c>
      <c r="M791">
        <v>76</v>
      </c>
      <c r="N791">
        <v>17</v>
      </c>
    </row>
    <row r="792" spans="1:14">
      <c r="A792">
        <v>10808</v>
      </c>
      <c r="B792" t="s">
        <v>47</v>
      </c>
      <c r="C792" t="s">
        <v>50</v>
      </c>
      <c r="D792" t="s">
        <v>51</v>
      </c>
      <c r="E792">
        <v>11</v>
      </c>
      <c r="F792" s="3">
        <v>912</v>
      </c>
      <c r="G792">
        <v>6</v>
      </c>
      <c r="H792" t="s">
        <v>17</v>
      </c>
      <c r="I792">
        <v>10</v>
      </c>
      <c r="J792">
        <v>5</v>
      </c>
      <c r="K792">
        <v>28</v>
      </c>
      <c r="L792">
        <v>60</v>
      </c>
      <c r="M792">
        <v>14</v>
      </c>
      <c r="N792">
        <v>8</v>
      </c>
    </row>
    <row r="793" spans="1:14">
      <c r="A793">
        <v>10809</v>
      </c>
      <c r="B793" t="s">
        <v>52</v>
      </c>
      <c r="C793" t="s">
        <v>34</v>
      </c>
      <c r="D793" t="s">
        <v>43</v>
      </c>
      <c r="E793">
        <v>7</v>
      </c>
      <c r="F793" s="3">
        <v>985</v>
      </c>
      <c r="G793">
        <v>11</v>
      </c>
      <c r="H793" t="s">
        <v>17</v>
      </c>
      <c r="I793">
        <v>19</v>
      </c>
      <c r="J793">
        <v>62</v>
      </c>
      <c r="K793">
        <v>55</v>
      </c>
      <c r="L793">
        <v>81</v>
      </c>
      <c r="M793">
        <v>19</v>
      </c>
      <c r="N793">
        <v>30</v>
      </c>
    </row>
    <row r="794" spans="1:14">
      <c r="A794">
        <v>10810</v>
      </c>
      <c r="B794" t="s">
        <v>31</v>
      </c>
      <c r="C794" t="s">
        <v>37</v>
      </c>
      <c r="D794" t="s">
        <v>20</v>
      </c>
      <c r="E794">
        <v>8</v>
      </c>
      <c r="F794" s="3">
        <v>210</v>
      </c>
      <c r="G794">
        <v>10</v>
      </c>
      <c r="H794" t="s">
        <v>21</v>
      </c>
      <c r="I794">
        <v>25</v>
      </c>
      <c r="J794">
        <v>33</v>
      </c>
      <c r="K794">
        <v>56</v>
      </c>
      <c r="L794">
        <v>14</v>
      </c>
      <c r="M794">
        <v>96</v>
      </c>
      <c r="N794">
        <v>72</v>
      </c>
    </row>
    <row r="795" spans="1:14">
      <c r="A795">
        <v>10811</v>
      </c>
      <c r="B795" t="s">
        <v>47</v>
      </c>
      <c r="C795" t="s">
        <v>28</v>
      </c>
      <c r="D795" t="s">
        <v>20</v>
      </c>
      <c r="E795">
        <v>6</v>
      </c>
      <c r="F795" s="3">
        <v>527</v>
      </c>
      <c r="G795">
        <v>10</v>
      </c>
      <c r="H795" t="s">
        <v>17</v>
      </c>
      <c r="I795">
        <v>34</v>
      </c>
      <c r="J795">
        <v>81</v>
      </c>
      <c r="K795">
        <v>75</v>
      </c>
      <c r="L795">
        <v>92</v>
      </c>
      <c r="M795">
        <v>50</v>
      </c>
      <c r="N795">
        <v>11</v>
      </c>
    </row>
    <row r="796" spans="1:14">
      <c r="A796">
        <v>10812</v>
      </c>
      <c r="B796" t="s">
        <v>33</v>
      </c>
      <c r="C796" t="s">
        <v>34</v>
      </c>
      <c r="D796" t="s">
        <v>51</v>
      </c>
      <c r="E796">
        <v>3</v>
      </c>
      <c r="F796" s="3">
        <v>300</v>
      </c>
      <c r="G796">
        <v>5</v>
      </c>
      <c r="H796" t="s">
        <v>17</v>
      </c>
      <c r="I796">
        <v>55</v>
      </c>
      <c r="J796">
        <v>30</v>
      </c>
      <c r="K796">
        <v>56</v>
      </c>
      <c r="L796">
        <v>24</v>
      </c>
      <c r="M796">
        <v>63</v>
      </c>
      <c r="N796">
        <v>41</v>
      </c>
    </row>
    <row r="797" spans="1:14">
      <c r="A797">
        <v>10813</v>
      </c>
      <c r="B797" t="s">
        <v>52</v>
      </c>
      <c r="C797" t="s">
        <v>42</v>
      </c>
      <c r="D797" t="s">
        <v>20</v>
      </c>
      <c r="E797">
        <v>9</v>
      </c>
      <c r="F797" s="3">
        <v>891</v>
      </c>
      <c r="G797">
        <v>8</v>
      </c>
      <c r="H797" t="s">
        <v>17</v>
      </c>
      <c r="I797">
        <v>49</v>
      </c>
      <c r="J797">
        <v>64</v>
      </c>
      <c r="K797">
        <v>59</v>
      </c>
      <c r="L797">
        <v>60</v>
      </c>
      <c r="M797">
        <v>97</v>
      </c>
      <c r="N797">
        <v>97</v>
      </c>
    </row>
    <row r="798" spans="1:14">
      <c r="A798">
        <v>10814</v>
      </c>
      <c r="B798" t="s">
        <v>33</v>
      </c>
      <c r="C798" t="s">
        <v>42</v>
      </c>
      <c r="D798" t="s">
        <v>43</v>
      </c>
      <c r="E798">
        <v>7</v>
      </c>
      <c r="F798" s="3">
        <v>189</v>
      </c>
      <c r="G798">
        <v>10</v>
      </c>
      <c r="H798" t="s">
        <v>17</v>
      </c>
      <c r="I798">
        <v>73</v>
      </c>
      <c r="J798">
        <v>80</v>
      </c>
      <c r="K798">
        <v>44</v>
      </c>
      <c r="L798">
        <v>80</v>
      </c>
      <c r="M798">
        <v>9</v>
      </c>
      <c r="N798">
        <v>22</v>
      </c>
    </row>
    <row r="799" spans="1:14">
      <c r="A799">
        <v>10815</v>
      </c>
      <c r="B799" t="s">
        <v>18</v>
      </c>
      <c r="C799" t="s">
        <v>42</v>
      </c>
      <c r="D799" t="s">
        <v>25</v>
      </c>
      <c r="E799">
        <v>9</v>
      </c>
      <c r="F799" s="3">
        <v>221</v>
      </c>
      <c r="G799">
        <v>10</v>
      </c>
      <c r="H799" t="s">
        <v>17</v>
      </c>
      <c r="I799">
        <v>37</v>
      </c>
      <c r="J799">
        <v>76</v>
      </c>
      <c r="K799">
        <v>6</v>
      </c>
      <c r="L799">
        <v>47</v>
      </c>
      <c r="M799">
        <v>64</v>
      </c>
      <c r="N799">
        <v>16</v>
      </c>
    </row>
    <row r="800" spans="1:14">
      <c r="A800">
        <v>10816</v>
      </c>
      <c r="B800" t="s">
        <v>23</v>
      </c>
      <c r="C800" t="s">
        <v>50</v>
      </c>
      <c r="D800" t="s">
        <v>43</v>
      </c>
      <c r="E800">
        <v>9</v>
      </c>
      <c r="F800" s="3">
        <v>879</v>
      </c>
      <c r="G800">
        <v>10</v>
      </c>
      <c r="H800" t="s">
        <v>21</v>
      </c>
      <c r="I800">
        <v>92</v>
      </c>
      <c r="J800">
        <v>51</v>
      </c>
      <c r="K800">
        <v>25</v>
      </c>
      <c r="L800">
        <v>92</v>
      </c>
      <c r="M800">
        <v>86</v>
      </c>
      <c r="N800">
        <v>53</v>
      </c>
    </row>
    <row r="801" spans="1:14">
      <c r="A801">
        <v>10817</v>
      </c>
      <c r="B801" t="s">
        <v>33</v>
      </c>
      <c r="C801" t="s">
        <v>32</v>
      </c>
      <c r="D801" t="s">
        <v>25</v>
      </c>
      <c r="E801">
        <v>6</v>
      </c>
      <c r="F801" s="3">
        <v>251</v>
      </c>
      <c r="G801">
        <v>7</v>
      </c>
      <c r="H801" t="s">
        <v>21</v>
      </c>
      <c r="I801">
        <v>20</v>
      </c>
      <c r="J801">
        <v>37</v>
      </c>
      <c r="K801">
        <v>84</v>
      </c>
      <c r="L801">
        <v>30</v>
      </c>
      <c r="M801">
        <v>53</v>
      </c>
      <c r="N801">
        <v>61</v>
      </c>
    </row>
    <row r="802" spans="1:14">
      <c r="A802">
        <v>10818</v>
      </c>
      <c r="B802" t="s">
        <v>23</v>
      </c>
      <c r="C802" t="s">
        <v>42</v>
      </c>
      <c r="D802" t="s">
        <v>35</v>
      </c>
      <c r="E802">
        <v>3</v>
      </c>
      <c r="F802" s="3">
        <v>826</v>
      </c>
      <c r="G802">
        <v>4</v>
      </c>
      <c r="H802" t="s">
        <v>21</v>
      </c>
      <c r="I802">
        <v>81</v>
      </c>
      <c r="J802">
        <v>83</v>
      </c>
      <c r="K802">
        <v>84</v>
      </c>
      <c r="L802">
        <v>65</v>
      </c>
      <c r="M802">
        <v>34</v>
      </c>
      <c r="N802">
        <v>88</v>
      </c>
    </row>
    <row r="803" spans="1:14">
      <c r="A803">
        <v>10819</v>
      </c>
      <c r="B803" t="s">
        <v>31</v>
      </c>
      <c r="C803" t="s">
        <v>28</v>
      </c>
      <c r="D803" t="s">
        <v>55</v>
      </c>
      <c r="E803">
        <v>2</v>
      </c>
      <c r="F803" s="3">
        <v>308</v>
      </c>
      <c r="G803">
        <v>4</v>
      </c>
      <c r="H803" t="s">
        <v>21</v>
      </c>
      <c r="I803">
        <v>1</v>
      </c>
      <c r="J803">
        <v>19</v>
      </c>
      <c r="K803">
        <v>72</v>
      </c>
      <c r="L803">
        <v>30</v>
      </c>
      <c r="M803">
        <v>50</v>
      </c>
      <c r="N803">
        <v>20</v>
      </c>
    </row>
    <row r="804" spans="1:14">
      <c r="A804">
        <v>10820</v>
      </c>
      <c r="B804" t="s">
        <v>47</v>
      </c>
      <c r="C804" t="s">
        <v>50</v>
      </c>
      <c r="D804" t="s">
        <v>48</v>
      </c>
      <c r="E804">
        <v>11</v>
      </c>
      <c r="F804" s="3">
        <v>896</v>
      </c>
      <c r="G804">
        <v>11</v>
      </c>
      <c r="H804" t="s">
        <v>21</v>
      </c>
      <c r="I804">
        <v>52</v>
      </c>
      <c r="J804">
        <v>74</v>
      </c>
      <c r="K804">
        <v>32</v>
      </c>
      <c r="L804">
        <v>46</v>
      </c>
      <c r="M804">
        <v>10</v>
      </c>
      <c r="N804">
        <v>1</v>
      </c>
    </row>
    <row r="805" spans="1:14">
      <c r="A805">
        <v>10821</v>
      </c>
      <c r="B805" t="s">
        <v>18</v>
      </c>
      <c r="C805" t="s">
        <v>24</v>
      </c>
      <c r="D805" t="s">
        <v>20</v>
      </c>
      <c r="E805">
        <v>10</v>
      </c>
      <c r="F805" s="3">
        <v>390</v>
      </c>
      <c r="G805">
        <v>5</v>
      </c>
      <c r="H805" t="s">
        <v>21</v>
      </c>
      <c r="I805">
        <v>94</v>
      </c>
      <c r="J805">
        <v>84</v>
      </c>
      <c r="K805">
        <v>50</v>
      </c>
      <c r="L805">
        <v>94</v>
      </c>
      <c r="M805">
        <v>40</v>
      </c>
      <c r="N805">
        <v>4</v>
      </c>
    </row>
    <row r="806" spans="1:14">
      <c r="A806">
        <v>10822</v>
      </c>
      <c r="B806" t="s">
        <v>47</v>
      </c>
      <c r="C806" t="s">
        <v>38</v>
      </c>
      <c r="D806" t="s">
        <v>55</v>
      </c>
      <c r="E806">
        <v>11</v>
      </c>
      <c r="F806" s="3">
        <v>52</v>
      </c>
      <c r="G806">
        <v>11</v>
      </c>
      <c r="H806" t="s">
        <v>17</v>
      </c>
      <c r="I806">
        <v>34</v>
      </c>
      <c r="J806">
        <v>67</v>
      </c>
      <c r="K806">
        <v>5</v>
      </c>
      <c r="L806">
        <v>32</v>
      </c>
      <c r="M806">
        <v>73</v>
      </c>
      <c r="N806">
        <v>60</v>
      </c>
    </row>
    <row r="807" spans="1:14">
      <c r="A807">
        <v>10823</v>
      </c>
      <c r="B807" t="s">
        <v>47</v>
      </c>
      <c r="C807" t="s">
        <v>38</v>
      </c>
      <c r="D807" t="s">
        <v>40</v>
      </c>
      <c r="E807">
        <v>2</v>
      </c>
      <c r="F807" s="3">
        <v>475</v>
      </c>
      <c r="G807">
        <v>7</v>
      </c>
      <c r="H807" t="s">
        <v>17</v>
      </c>
      <c r="I807">
        <v>97</v>
      </c>
      <c r="J807">
        <v>59</v>
      </c>
      <c r="K807">
        <v>81</v>
      </c>
      <c r="L807">
        <v>95</v>
      </c>
      <c r="M807">
        <v>3</v>
      </c>
      <c r="N807">
        <v>4</v>
      </c>
    </row>
    <row r="808" spans="1:14">
      <c r="A808">
        <v>10824</v>
      </c>
      <c r="B808" t="s">
        <v>23</v>
      </c>
      <c r="C808" t="s">
        <v>19</v>
      </c>
      <c r="D808" t="s">
        <v>51</v>
      </c>
      <c r="E808">
        <v>8</v>
      </c>
      <c r="F808" s="3">
        <v>713</v>
      </c>
      <c r="G808">
        <v>10</v>
      </c>
      <c r="H808" t="s">
        <v>17</v>
      </c>
      <c r="I808">
        <v>63</v>
      </c>
      <c r="J808">
        <v>18</v>
      </c>
      <c r="K808">
        <v>31</v>
      </c>
      <c r="L808">
        <v>70</v>
      </c>
      <c r="M808">
        <v>97</v>
      </c>
      <c r="N808">
        <v>89</v>
      </c>
    </row>
    <row r="809" spans="1:14">
      <c r="A809">
        <v>10825</v>
      </c>
      <c r="B809" t="s">
        <v>47</v>
      </c>
      <c r="C809" t="s">
        <v>28</v>
      </c>
      <c r="D809" t="s">
        <v>29</v>
      </c>
      <c r="E809">
        <v>11</v>
      </c>
      <c r="F809" s="3">
        <v>480</v>
      </c>
      <c r="G809">
        <v>4</v>
      </c>
      <c r="H809" t="s">
        <v>17</v>
      </c>
      <c r="I809">
        <v>44</v>
      </c>
      <c r="J809">
        <v>40</v>
      </c>
      <c r="K809">
        <v>15</v>
      </c>
      <c r="L809">
        <v>13</v>
      </c>
      <c r="M809">
        <v>1</v>
      </c>
      <c r="N809">
        <v>27</v>
      </c>
    </row>
    <row r="810" spans="1:14">
      <c r="A810">
        <v>10826</v>
      </c>
      <c r="B810" t="s">
        <v>47</v>
      </c>
      <c r="C810" t="s">
        <v>28</v>
      </c>
      <c r="D810" t="s">
        <v>43</v>
      </c>
      <c r="E810">
        <v>10</v>
      </c>
      <c r="F810" s="3">
        <v>318</v>
      </c>
      <c r="G810">
        <v>5</v>
      </c>
      <c r="H810" t="s">
        <v>17</v>
      </c>
      <c r="I810">
        <v>65</v>
      </c>
      <c r="J810">
        <v>33</v>
      </c>
      <c r="K810">
        <v>95</v>
      </c>
      <c r="L810">
        <v>16</v>
      </c>
      <c r="M810">
        <v>10</v>
      </c>
      <c r="N810">
        <v>13</v>
      </c>
    </row>
    <row r="811" spans="1:14">
      <c r="A811">
        <v>10827</v>
      </c>
      <c r="B811" t="s">
        <v>31</v>
      </c>
      <c r="C811" t="s">
        <v>19</v>
      </c>
      <c r="D811" t="s">
        <v>46</v>
      </c>
      <c r="E811">
        <v>11</v>
      </c>
      <c r="F811" s="3">
        <v>905</v>
      </c>
      <c r="G811">
        <v>8</v>
      </c>
      <c r="H811" t="s">
        <v>21</v>
      </c>
      <c r="I811">
        <v>92</v>
      </c>
      <c r="J811">
        <v>59</v>
      </c>
      <c r="K811">
        <v>27</v>
      </c>
      <c r="L811">
        <v>14</v>
      </c>
      <c r="M811">
        <v>52</v>
      </c>
      <c r="N811">
        <v>31</v>
      </c>
    </row>
    <row r="812" spans="1:14">
      <c r="A812">
        <v>10828</v>
      </c>
      <c r="B812" t="s">
        <v>23</v>
      </c>
      <c r="C812" t="s">
        <v>37</v>
      </c>
      <c r="D812" t="s">
        <v>20</v>
      </c>
      <c r="E812">
        <v>8</v>
      </c>
      <c r="F812" s="3">
        <v>919</v>
      </c>
      <c r="G812">
        <v>5</v>
      </c>
      <c r="H812" t="s">
        <v>21</v>
      </c>
      <c r="I812">
        <v>11</v>
      </c>
      <c r="J812">
        <v>89</v>
      </c>
      <c r="K812">
        <v>11</v>
      </c>
      <c r="L812">
        <v>12</v>
      </c>
      <c r="M812">
        <v>59</v>
      </c>
      <c r="N812">
        <v>87</v>
      </c>
    </row>
    <row r="813" spans="1:14">
      <c r="A813">
        <v>10829</v>
      </c>
      <c r="B813" t="s">
        <v>47</v>
      </c>
      <c r="C813" t="s">
        <v>24</v>
      </c>
      <c r="D813" t="s">
        <v>51</v>
      </c>
      <c r="E813">
        <v>7</v>
      </c>
      <c r="F813" s="3">
        <v>245</v>
      </c>
      <c r="G813">
        <v>4</v>
      </c>
      <c r="H813" t="s">
        <v>21</v>
      </c>
      <c r="I813">
        <v>71</v>
      </c>
      <c r="J813">
        <v>20</v>
      </c>
      <c r="K813">
        <v>87</v>
      </c>
      <c r="L813">
        <v>61</v>
      </c>
      <c r="M813">
        <v>3</v>
      </c>
      <c r="N813">
        <v>57</v>
      </c>
    </row>
    <row r="814" spans="1:14">
      <c r="A814">
        <v>10830</v>
      </c>
      <c r="B814" t="s">
        <v>47</v>
      </c>
      <c r="C814" t="s">
        <v>38</v>
      </c>
      <c r="D814" t="s">
        <v>55</v>
      </c>
      <c r="E814">
        <v>2</v>
      </c>
      <c r="F814" s="3">
        <v>450</v>
      </c>
      <c r="G814">
        <v>4</v>
      </c>
      <c r="H814" t="s">
        <v>21</v>
      </c>
      <c r="I814">
        <v>22</v>
      </c>
      <c r="J814">
        <v>83</v>
      </c>
      <c r="K814">
        <v>24</v>
      </c>
      <c r="L814">
        <v>36</v>
      </c>
      <c r="M814">
        <v>93</v>
      </c>
      <c r="N814">
        <v>3</v>
      </c>
    </row>
    <row r="815" spans="1:14">
      <c r="A815">
        <v>10831</v>
      </c>
      <c r="B815" t="s">
        <v>31</v>
      </c>
      <c r="C815" t="s">
        <v>28</v>
      </c>
      <c r="D815" t="s">
        <v>43</v>
      </c>
      <c r="E815">
        <v>2</v>
      </c>
      <c r="F815" s="3">
        <v>495</v>
      </c>
      <c r="G815">
        <v>9</v>
      </c>
      <c r="H815" t="s">
        <v>17</v>
      </c>
      <c r="I815">
        <v>1</v>
      </c>
      <c r="J815">
        <v>18</v>
      </c>
      <c r="K815">
        <v>69</v>
      </c>
      <c r="L815">
        <v>87</v>
      </c>
      <c r="M815">
        <v>2</v>
      </c>
      <c r="N815">
        <v>60</v>
      </c>
    </row>
    <row r="816" spans="1:14">
      <c r="A816">
        <v>10832</v>
      </c>
      <c r="B816" t="s">
        <v>47</v>
      </c>
      <c r="C816" t="s">
        <v>38</v>
      </c>
      <c r="D816" t="s">
        <v>40</v>
      </c>
      <c r="E816">
        <v>10</v>
      </c>
      <c r="F816" s="3">
        <v>101</v>
      </c>
      <c r="G816">
        <v>9</v>
      </c>
      <c r="H816" t="s">
        <v>21</v>
      </c>
      <c r="I816">
        <v>44</v>
      </c>
      <c r="J816">
        <v>41</v>
      </c>
      <c r="K816">
        <v>39</v>
      </c>
      <c r="L816">
        <v>40</v>
      </c>
      <c r="M816">
        <v>87</v>
      </c>
      <c r="N816">
        <v>61</v>
      </c>
    </row>
    <row r="817" spans="1:14">
      <c r="A817">
        <v>10833</v>
      </c>
      <c r="B817" t="s">
        <v>52</v>
      </c>
      <c r="C817" t="s">
        <v>34</v>
      </c>
      <c r="D817" t="s">
        <v>35</v>
      </c>
      <c r="E817">
        <v>11</v>
      </c>
      <c r="F817" s="3">
        <v>55</v>
      </c>
      <c r="G817">
        <v>8</v>
      </c>
      <c r="H817" t="s">
        <v>17</v>
      </c>
      <c r="I817">
        <v>59</v>
      </c>
      <c r="J817">
        <v>48</v>
      </c>
      <c r="K817">
        <v>97</v>
      </c>
      <c r="L817">
        <v>71</v>
      </c>
      <c r="M817">
        <v>42</v>
      </c>
      <c r="N817">
        <v>78</v>
      </c>
    </row>
    <row r="818" spans="1:14">
      <c r="A818">
        <v>10834</v>
      </c>
      <c r="B818" t="s">
        <v>18</v>
      </c>
      <c r="C818" t="s">
        <v>42</v>
      </c>
      <c r="D818" t="s">
        <v>29</v>
      </c>
      <c r="E818">
        <v>10</v>
      </c>
      <c r="F818" s="3">
        <v>654</v>
      </c>
      <c r="G818">
        <v>7</v>
      </c>
      <c r="H818" t="s">
        <v>21</v>
      </c>
      <c r="I818">
        <v>27</v>
      </c>
      <c r="J818">
        <v>27</v>
      </c>
      <c r="K818">
        <v>18</v>
      </c>
      <c r="L818">
        <v>96</v>
      </c>
      <c r="M818">
        <v>18</v>
      </c>
      <c r="N818">
        <v>96</v>
      </c>
    </row>
    <row r="819" spans="1:14">
      <c r="A819">
        <v>10835</v>
      </c>
      <c r="B819" t="s">
        <v>23</v>
      </c>
      <c r="C819" t="s">
        <v>19</v>
      </c>
      <c r="D819" t="s">
        <v>51</v>
      </c>
      <c r="E819">
        <v>1</v>
      </c>
      <c r="F819" s="3">
        <v>175</v>
      </c>
      <c r="G819">
        <v>10</v>
      </c>
      <c r="H819" t="s">
        <v>21</v>
      </c>
      <c r="I819">
        <v>70</v>
      </c>
      <c r="J819">
        <v>50</v>
      </c>
      <c r="K819">
        <v>87</v>
      </c>
      <c r="L819">
        <v>29</v>
      </c>
      <c r="M819">
        <v>7</v>
      </c>
      <c r="N819">
        <v>56</v>
      </c>
    </row>
    <row r="820" spans="1:14">
      <c r="A820">
        <v>10836</v>
      </c>
      <c r="B820" t="s">
        <v>23</v>
      </c>
      <c r="C820" t="s">
        <v>28</v>
      </c>
      <c r="D820" t="s">
        <v>35</v>
      </c>
      <c r="E820">
        <v>8</v>
      </c>
      <c r="F820" s="3">
        <v>516</v>
      </c>
      <c r="G820">
        <v>6</v>
      </c>
      <c r="H820" t="s">
        <v>17</v>
      </c>
      <c r="I820">
        <v>56</v>
      </c>
      <c r="J820">
        <v>23</v>
      </c>
      <c r="K820">
        <v>68</v>
      </c>
      <c r="L820">
        <v>82</v>
      </c>
      <c r="M820">
        <v>94</v>
      </c>
      <c r="N820">
        <v>28</v>
      </c>
    </row>
    <row r="821" spans="1:14">
      <c r="A821">
        <v>10837</v>
      </c>
      <c r="B821" t="s">
        <v>33</v>
      </c>
      <c r="C821" t="s">
        <v>24</v>
      </c>
      <c r="D821" t="s">
        <v>20</v>
      </c>
      <c r="E821">
        <v>7</v>
      </c>
      <c r="F821" s="3">
        <v>692</v>
      </c>
      <c r="G821">
        <v>7</v>
      </c>
      <c r="H821" t="s">
        <v>17</v>
      </c>
      <c r="I821">
        <v>56</v>
      </c>
      <c r="J821">
        <v>64</v>
      </c>
      <c r="K821">
        <v>59</v>
      </c>
      <c r="L821">
        <v>71</v>
      </c>
      <c r="M821">
        <v>34</v>
      </c>
      <c r="N821">
        <v>78</v>
      </c>
    </row>
    <row r="822" spans="1:14">
      <c r="A822">
        <v>10838</v>
      </c>
      <c r="B822" t="s">
        <v>31</v>
      </c>
      <c r="C822" t="s">
        <v>24</v>
      </c>
      <c r="D822" t="s">
        <v>46</v>
      </c>
      <c r="E822">
        <v>11</v>
      </c>
      <c r="F822" s="3">
        <v>738</v>
      </c>
      <c r="G822">
        <v>4</v>
      </c>
      <c r="H822" t="s">
        <v>17</v>
      </c>
      <c r="I822">
        <v>24</v>
      </c>
      <c r="J822">
        <v>47</v>
      </c>
      <c r="K822">
        <v>84</v>
      </c>
      <c r="L822">
        <v>96</v>
      </c>
      <c r="M822">
        <v>83</v>
      </c>
      <c r="N822">
        <v>10</v>
      </c>
    </row>
    <row r="823" spans="1:14">
      <c r="A823">
        <v>10839</v>
      </c>
      <c r="B823" t="s">
        <v>47</v>
      </c>
      <c r="C823" t="s">
        <v>37</v>
      </c>
      <c r="D823" t="s">
        <v>29</v>
      </c>
      <c r="E823">
        <v>4</v>
      </c>
      <c r="F823" s="3">
        <v>228</v>
      </c>
      <c r="G823">
        <v>5</v>
      </c>
      <c r="H823" t="s">
        <v>17</v>
      </c>
      <c r="I823">
        <v>2</v>
      </c>
      <c r="J823">
        <v>85</v>
      </c>
      <c r="K823">
        <v>25</v>
      </c>
      <c r="L823">
        <v>1</v>
      </c>
      <c r="M823">
        <v>1</v>
      </c>
      <c r="N823">
        <v>60</v>
      </c>
    </row>
    <row r="824" spans="1:14">
      <c r="A824">
        <v>10840</v>
      </c>
      <c r="B824" t="s">
        <v>33</v>
      </c>
      <c r="C824" t="s">
        <v>50</v>
      </c>
      <c r="D824" t="s">
        <v>35</v>
      </c>
      <c r="E824">
        <v>7</v>
      </c>
      <c r="F824" s="3">
        <v>714</v>
      </c>
      <c r="G824">
        <v>4</v>
      </c>
      <c r="H824" t="s">
        <v>21</v>
      </c>
      <c r="I824">
        <v>19</v>
      </c>
      <c r="J824">
        <v>33</v>
      </c>
      <c r="K824">
        <v>57</v>
      </c>
      <c r="L824">
        <v>13</v>
      </c>
      <c r="M824">
        <v>5</v>
      </c>
      <c r="N824">
        <v>22</v>
      </c>
    </row>
    <row r="825" spans="1:14">
      <c r="A825">
        <v>10841</v>
      </c>
      <c r="B825" t="s">
        <v>23</v>
      </c>
      <c r="C825" t="s">
        <v>50</v>
      </c>
      <c r="D825" t="s">
        <v>46</v>
      </c>
      <c r="E825">
        <v>3</v>
      </c>
      <c r="F825" s="3">
        <v>916</v>
      </c>
      <c r="G825">
        <v>10</v>
      </c>
      <c r="H825" t="s">
        <v>17</v>
      </c>
      <c r="I825">
        <v>51</v>
      </c>
      <c r="J825">
        <v>3</v>
      </c>
      <c r="K825">
        <v>46</v>
      </c>
      <c r="L825">
        <v>5</v>
      </c>
      <c r="M825">
        <v>91</v>
      </c>
      <c r="N825">
        <v>28</v>
      </c>
    </row>
    <row r="826" spans="1:14">
      <c r="A826">
        <v>10842</v>
      </c>
      <c r="B826" t="s">
        <v>33</v>
      </c>
      <c r="C826" t="s">
        <v>32</v>
      </c>
      <c r="D826" t="s">
        <v>29</v>
      </c>
      <c r="E826">
        <v>9</v>
      </c>
      <c r="F826" s="3">
        <v>456</v>
      </c>
      <c r="G826">
        <v>10</v>
      </c>
      <c r="H826" t="s">
        <v>21</v>
      </c>
      <c r="I826">
        <v>93</v>
      </c>
      <c r="J826">
        <v>76</v>
      </c>
      <c r="K826">
        <v>96</v>
      </c>
      <c r="L826">
        <v>10</v>
      </c>
      <c r="M826">
        <v>53</v>
      </c>
      <c r="N826">
        <v>12</v>
      </c>
    </row>
    <row r="827" spans="1:14">
      <c r="A827">
        <v>10843</v>
      </c>
      <c r="B827" t="s">
        <v>31</v>
      </c>
      <c r="C827" t="s">
        <v>34</v>
      </c>
      <c r="D827" t="s">
        <v>25</v>
      </c>
      <c r="E827">
        <v>7</v>
      </c>
      <c r="F827" s="3">
        <v>383</v>
      </c>
      <c r="G827">
        <v>8</v>
      </c>
      <c r="H827" t="s">
        <v>17</v>
      </c>
      <c r="I827">
        <v>37</v>
      </c>
      <c r="J827">
        <v>60</v>
      </c>
      <c r="K827">
        <v>2</v>
      </c>
      <c r="L827">
        <v>79</v>
      </c>
      <c r="M827">
        <v>22</v>
      </c>
      <c r="N827">
        <v>54</v>
      </c>
    </row>
    <row r="828" spans="1:14">
      <c r="A828">
        <v>10844</v>
      </c>
      <c r="B828" t="s">
        <v>23</v>
      </c>
      <c r="C828" t="s">
        <v>28</v>
      </c>
      <c r="D828" t="s">
        <v>48</v>
      </c>
      <c r="E828">
        <v>8</v>
      </c>
      <c r="F828" s="3">
        <v>103</v>
      </c>
      <c r="G828">
        <v>7</v>
      </c>
      <c r="H828" t="s">
        <v>21</v>
      </c>
      <c r="I828">
        <v>75</v>
      </c>
      <c r="J828">
        <v>8</v>
      </c>
      <c r="K828">
        <v>6</v>
      </c>
      <c r="L828">
        <v>80</v>
      </c>
      <c r="M828">
        <v>79</v>
      </c>
      <c r="N828">
        <v>24</v>
      </c>
    </row>
    <row r="829" spans="1:14">
      <c r="A829">
        <v>10845</v>
      </c>
      <c r="B829" t="s">
        <v>31</v>
      </c>
      <c r="C829" t="s">
        <v>32</v>
      </c>
      <c r="D829" t="s">
        <v>29</v>
      </c>
      <c r="E829">
        <v>4</v>
      </c>
      <c r="F829" s="3">
        <v>303</v>
      </c>
      <c r="G829">
        <v>8</v>
      </c>
      <c r="H829" t="s">
        <v>21</v>
      </c>
      <c r="I829">
        <v>14</v>
      </c>
      <c r="J829">
        <v>20</v>
      </c>
      <c r="K829">
        <v>78</v>
      </c>
      <c r="L829">
        <v>5</v>
      </c>
      <c r="M829">
        <v>24</v>
      </c>
      <c r="N829">
        <v>99</v>
      </c>
    </row>
    <row r="830" spans="1:14">
      <c r="A830">
        <v>10846</v>
      </c>
      <c r="B830" t="s">
        <v>52</v>
      </c>
      <c r="C830" t="s">
        <v>32</v>
      </c>
      <c r="D830" t="s">
        <v>35</v>
      </c>
      <c r="E830">
        <v>2</v>
      </c>
      <c r="F830" s="3">
        <v>430</v>
      </c>
      <c r="G830">
        <v>6</v>
      </c>
      <c r="H830" t="s">
        <v>21</v>
      </c>
      <c r="I830">
        <v>91</v>
      </c>
      <c r="J830">
        <v>52</v>
      </c>
      <c r="K830">
        <v>9</v>
      </c>
      <c r="L830">
        <v>22</v>
      </c>
      <c r="M830">
        <v>38</v>
      </c>
      <c r="N830">
        <v>67</v>
      </c>
    </row>
    <row r="831" spans="1:14">
      <c r="A831">
        <v>10847</v>
      </c>
      <c r="B831" t="s">
        <v>52</v>
      </c>
      <c r="C831" t="s">
        <v>19</v>
      </c>
      <c r="D831" t="s">
        <v>51</v>
      </c>
      <c r="E831">
        <v>10</v>
      </c>
      <c r="F831" s="3">
        <v>661</v>
      </c>
      <c r="G831">
        <v>5</v>
      </c>
      <c r="H831" t="s">
        <v>21</v>
      </c>
      <c r="I831">
        <v>3</v>
      </c>
      <c r="J831">
        <v>96</v>
      </c>
      <c r="K831">
        <v>99</v>
      </c>
      <c r="L831">
        <v>77</v>
      </c>
      <c r="M831">
        <v>7</v>
      </c>
      <c r="N831">
        <v>81</v>
      </c>
    </row>
    <row r="832" spans="1:14">
      <c r="A832">
        <v>10848</v>
      </c>
      <c r="B832" t="s">
        <v>47</v>
      </c>
      <c r="C832" t="s">
        <v>38</v>
      </c>
      <c r="D832" t="s">
        <v>46</v>
      </c>
      <c r="E832">
        <v>9</v>
      </c>
      <c r="F832" s="3">
        <v>981</v>
      </c>
      <c r="G832">
        <v>10</v>
      </c>
      <c r="H832" t="s">
        <v>21</v>
      </c>
      <c r="I832">
        <v>47</v>
      </c>
      <c r="J832">
        <v>78</v>
      </c>
      <c r="K832">
        <v>4</v>
      </c>
      <c r="L832">
        <v>73</v>
      </c>
      <c r="M832">
        <v>16</v>
      </c>
      <c r="N832">
        <v>62</v>
      </c>
    </row>
    <row r="833" spans="1:14">
      <c r="A833">
        <v>10849</v>
      </c>
      <c r="B833" t="s">
        <v>31</v>
      </c>
      <c r="C833" t="s">
        <v>24</v>
      </c>
      <c r="D833" t="s">
        <v>29</v>
      </c>
      <c r="E833">
        <v>2</v>
      </c>
      <c r="F833" s="3">
        <v>662</v>
      </c>
      <c r="G833">
        <v>9</v>
      </c>
      <c r="H833" t="s">
        <v>21</v>
      </c>
      <c r="I833">
        <v>87</v>
      </c>
      <c r="J833">
        <v>55</v>
      </c>
      <c r="K833">
        <v>26</v>
      </c>
      <c r="L833">
        <v>69</v>
      </c>
      <c r="M833">
        <v>47</v>
      </c>
      <c r="N833">
        <v>86</v>
      </c>
    </row>
    <row r="834" spans="1:14">
      <c r="A834">
        <v>10850</v>
      </c>
      <c r="B834" t="s">
        <v>31</v>
      </c>
      <c r="C834" t="s">
        <v>50</v>
      </c>
      <c r="D834" t="s">
        <v>55</v>
      </c>
      <c r="E834">
        <v>5</v>
      </c>
      <c r="F834" s="3">
        <v>701</v>
      </c>
      <c r="G834">
        <v>10</v>
      </c>
      <c r="H834" t="s">
        <v>17</v>
      </c>
      <c r="I834">
        <v>47</v>
      </c>
      <c r="J834">
        <v>99</v>
      </c>
      <c r="K834">
        <v>65</v>
      </c>
      <c r="L834">
        <v>66</v>
      </c>
      <c r="M834">
        <v>23</v>
      </c>
      <c r="N834">
        <v>85</v>
      </c>
    </row>
    <row r="835" spans="1:14">
      <c r="A835">
        <v>10851</v>
      </c>
      <c r="B835" t="s">
        <v>47</v>
      </c>
      <c r="C835" t="s">
        <v>45</v>
      </c>
      <c r="D835" t="s">
        <v>51</v>
      </c>
      <c r="E835">
        <v>10</v>
      </c>
      <c r="F835" s="3">
        <v>561</v>
      </c>
      <c r="G835">
        <v>4</v>
      </c>
      <c r="H835" t="s">
        <v>21</v>
      </c>
      <c r="I835">
        <v>86</v>
      </c>
      <c r="J835">
        <v>19</v>
      </c>
      <c r="K835">
        <v>98</v>
      </c>
      <c r="L835">
        <v>1</v>
      </c>
      <c r="M835">
        <v>84</v>
      </c>
      <c r="N835">
        <v>20</v>
      </c>
    </row>
    <row r="836" spans="1:14">
      <c r="A836">
        <v>10852</v>
      </c>
      <c r="B836" t="s">
        <v>23</v>
      </c>
      <c r="C836" t="s">
        <v>50</v>
      </c>
      <c r="D836" t="s">
        <v>35</v>
      </c>
      <c r="E836">
        <v>7</v>
      </c>
      <c r="F836" s="3">
        <v>729</v>
      </c>
      <c r="G836">
        <v>7</v>
      </c>
      <c r="H836" t="s">
        <v>21</v>
      </c>
      <c r="I836">
        <v>9</v>
      </c>
      <c r="J836">
        <v>18</v>
      </c>
      <c r="K836">
        <v>36</v>
      </c>
      <c r="L836">
        <v>9</v>
      </c>
      <c r="M836">
        <v>37</v>
      </c>
      <c r="N836">
        <v>47</v>
      </c>
    </row>
    <row r="837" spans="1:14">
      <c r="A837">
        <v>10853</v>
      </c>
      <c r="B837" t="s">
        <v>31</v>
      </c>
      <c r="C837" t="s">
        <v>32</v>
      </c>
      <c r="D837" t="s">
        <v>29</v>
      </c>
      <c r="E837">
        <v>3</v>
      </c>
      <c r="F837" s="3">
        <v>209</v>
      </c>
      <c r="G837">
        <v>8</v>
      </c>
      <c r="H837" t="s">
        <v>21</v>
      </c>
      <c r="I837">
        <v>42</v>
      </c>
      <c r="J837">
        <v>67</v>
      </c>
      <c r="K837">
        <v>66</v>
      </c>
      <c r="L837">
        <v>26</v>
      </c>
      <c r="M837">
        <v>65</v>
      </c>
      <c r="N837">
        <v>78</v>
      </c>
    </row>
    <row r="838" spans="1:14">
      <c r="A838">
        <v>10854</v>
      </c>
      <c r="B838" t="s">
        <v>33</v>
      </c>
      <c r="C838" t="s">
        <v>45</v>
      </c>
      <c r="D838" t="s">
        <v>46</v>
      </c>
      <c r="E838">
        <v>10</v>
      </c>
      <c r="F838" s="3">
        <v>196</v>
      </c>
      <c r="G838">
        <v>10</v>
      </c>
      <c r="H838" t="s">
        <v>17</v>
      </c>
      <c r="I838">
        <v>12</v>
      </c>
      <c r="J838">
        <v>86</v>
      </c>
      <c r="K838">
        <v>11</v>
      </c>
      <c r="L838">
        <v>10</v>
      </c>
      <c r="M838">
        <v>61</v>
      </c>
      <c r="N838">
        <v>64</v>
      </c>
    </row>
    <row r="839" spans="1:14">
      <c r="A839">
        <v>10855</v>
      </c>
      <c r="B839" t="s">
        <v>52</v>
      </c>
      <c r="C839" t="s">
        <v>37</v>
      </c>
      <c r="D839" t="s">
        <v>35</v>
      </c>
      <c r="E839">
        <v>7</v>
      </c>
      <c r="F839" s="3">
        <v>613</v>
      </c>
      <c r="G839">
        <v>8</v>
      </c>
      <c r="H839" t="s">
        <v>21</v>
      </c>
      <c r="I839">
        <v>55</v>
      </c>
      <c r="J839">
        <v>89</v>
      </c>
      <c r="K839">
        <v>4</v>
      </c>
      <c r="L839">
        <v>88</v>
      </c>
      <c r="M839">
        <v>31</v>
      </c>
      <c r="N839">
        <v>4</v>
      </c>
    </row>
    <row r="840" spans="1:14">
      <c r="A840">
        <v>10856</v>
      </c>
      <c r="B840" t="s">
        <v>31</v>
      </c>
      <c r="C840" t="s">
        <v>28</v>
      </c>
      <c r="D840" t="s">
        <v>40</v>
      </c>
      <c r="E840">
        <v>11</v>
      </c>
      <c r="F840" s="3">
        <v>107</v>
      </c>
      <c r="G840">
        <v>10</v>
      </c>
      <c r="H840" t="s">
        <v>17</v>
      </c>
      <c r="I840">
        <v>65</v>
      </c>
      <c r="J840">
        <v>42</v>
      </c>
      <c r="K840">
        <v>85</v>
      </c>
      <c r="L840">
        <v>98</v>
      </c>
      <c r="M840">
        <v>86</v>
      </c>
      <c r="N840">
        <v>80</v>
      </c>
    </row>
    <row r="841" spans="1:14">
      <c r="A841">
        <v>10857</v>
      </c>
      <c r="B841" t="s">
        <v>23</v>
      </c>
      <c r="C841" t="s">
        <v>24</v>
      </c>
      <c r="D841" t="s">
        <v>46</v>
      </c>
      <c r="E841">
        <v>10</v>
      </c>
      <c r="F841" s="3">
        <v>561</v>
      </c>
      <c r="G841">
        <v>5</v>
      </c>
      <c r="H841" t="s">
        <v>21</v>
      </c>
      <c r="I841">
        <v>88</v>
      </c>
      <c r="J841">
        <v>41</v>
      </c>
      <c r="K841">
        <v>62</v>
      </c>
      <c r="L841">
        <v>31</v>
      </c>
      <c r="M841">
        <v>29</v>
      </c>
      <c r="N841">
        <v>98</v>
      </c>
    </row>
    <row r="842" spans="1:14">
      <c r="A842">
        <v>10858</v>
      </c>
      <c r="B842" t="s">
        <v>33</v>
      </c>
      <c r="C842" t="s">
        <v>34</v>
      </c>
      <c r="D842" t="s">
        <v>51</v>
      </c>
      <c r="E842">
        <v>11</v>
      </c>
      <c r="F842" s="3">
        <v>370</v>
      </c>
      <c r="G842">
        <v>4</v>
      </c>
      <c r="H842" t="s">
        <v>21</v>
      </c>
      <c r="I842">
        <v>30</v>
      </c>
      <c r="J842">
        <v>35</v>
      </c>
      <c r="K842">
        <v>82</v>
      </c>
      <c r="L842">
        <v>15</v>
      </c>
      <c r="M842">
        <v>80</v>
      </c>
      <c r="N842">
        <v>4</v>
      </c>
    </row>
    <row r="843" spans="1:14">
      <c r="A843">
        <v>10859</v>
      </c>
      <c r="B843" t="s">
        <v>23</v>
      </c>
      <c r="C843" t="s">
        <v>28</v>
      </c>
      <c r="D843" t="s">
        <v>51</v>
      </c>
      <c r="E843">
        <v>9</v>
      </c>
      <c r="F843" s="3">
        <v>911</v>
      </c>
      <c r="G843">
        <v>11</v>
      </c>
      <c r="H843" t="s">
        <v>17</v>
      </c>
      <c r="I843">
        <v>47</v>
      </c>
      <c r="J843">
        <v>70</v>
      </c>
      <c r="K843">
        <v>44</v>
      </c>
      <c r="L843">
        <v>30</v>
      </c>
      <c r="M843">
        <v>70</v>
      </c>
      <c r="N843">
        <v>50</v>
      </c>
    </row>
    <row r="844" spans="1:14">
      <c r="A844">
        <v>10860</v>
      </c>
      <c r="B844" t="s">
        <v>18</v>
      </c>
      <c r="C844" t="s">
        <v>34</v>
      </c>
      <c r="D844" t="s">
        <v>29</v>
      </c>
      <c r="E844">
        <v>3</v>
      </c>
      <c r="F844" s="3">
        <v>692</v>
      </c>
      <c r="G844">
        <v>5</v>
      </c>
      <c r="H844" t="s">
        <v>21</v>
      </c>
      <c r="I844">
        <v>54</v>
      </c>
      <c r="J844">
        <v>53</v>
      </c>
      <c r="K844">
        <v>36</v>
      </c>
      <c r="L844">
        <v>70</v>
      </c>
      <c r="M844">
        <v>94</v>
      </c>
      <c r="N844">
        <v>90</v>
      </c>
    </row>
    <row r="845" spans="1:14">
      <c r="A845">
        <v>10861</v>
      </c>
      <c r="B845" t="s">
        <v>31</v>
      </c>
      <c r="C845" t="s">
        <v>38</v>
      </c>
      <c r="D845" t="s">
        <v>29</v>
      </c>
      <c r="E845">
        <v>7</v>
      </c>
      <c r="F845" s="3">
        <v>511</v>
      </c>
      <c r="G845">
        <v>5</v>
      </c>
      <c r="H845" t="s">
        <v>21</v>
      </c>
      <c r="I845">
        <v>74</v>
      </c>
      <c r="J845">
        <v>96</v>
      </c>
      <c r="K845">
        <v>69</v>
      </c>
      <c r="L845">
        <v>17</v>
      </c>
      <c r="M845">
        <v>73</v>
      </c>
      <c r="N845">
        <v>89</v>
      </c>
    </row>
    <row r="846" spans="1:14">
      <c r="A846">
        <v>10862</v>
      </c>
      <c r="B846" t="s">
        <v>23</v>
      </c>
      <c r="C846" t="s">
        <v>50</v>
      </c>
      <c r="D846" t="s">
        <v>29</v>
      </c>
      <c r="E846">
        <v>10</v>
      </c>
      <c r="F846" s="3">
        <v>956</v>
      </c>
      <c r="G846">
        <v>5</v>
      </c>
      <c r="H846" t="s">
        <v>21</v>
      </c>
      <c r="I846">
        <v>10</v>
      </c>
      <c r="J846">
        <v>52</v>
      </c>
      <c r="K846">
        <v>74</v>
      </c>
      <c r="L846">
        <v>84</v>
      </c>
      <c r="M846">
        <v>32</v>
      </c>
      <c r="N846">
        <v>91</v>
      </c>
    </row>
    <row r="847" spans="1:14">
      <c r="A847">
        <v>10863</v>
      </c>
      <c r="B847" t="s">
        <v>33</v>
      </c>
      <c r="C847" t="s">
        <v>24</v>
      </c>
      <c r="D847" t="s">
        <v>20</v>
      </c>
      <c r="E847">
        <v>5</v>
      </c>
      <c r="F847" s="3">
        <v>496</v>
      </c>
      <c r="G847">
        <v>6</v>
      </c>
      <c r="H847" t="s">
        <v>21</v>
      </c>
      <c r="I847">
        <v>25</v>
      </c>
      <c r="J847">
        <v>26</v>
      </c>
      <c r="K847">
        <v>72</v>
      </c>
      <c r="L847">
        <v>66</v>
      </c>
      <c r="M847">
        <v>5</v>
      </c>
      <c r="N847">
        <v>59</v>
      </c>
    </row>
    <row r="848" spans="1:14">
      <c r="A848">
        <v>10864</v>
      </c>
      <c r="B848" t="s">
        <v>31</v>
      </c>
      <c r="C848" t="s">
        <v>19</v>
      </c>
      <c r="D848" t="s">
        <v>55</v>
      </c>
      <c r="E848">
        <v>4</v>
      </c>
      <c r="F848" s="3">
        <v>917</v>
      </c>
      <c r="G848">
        <v>10</v>
      </c>
      <c r="H848" t="s">
        <v>21</v>
      </c>
      <c r="I848">
        <v>6</v>
      </c>
      <c r="J848">
        <v>44</v>
      </c>
      <c r="K848">
        <v>50</v>
      </c>
      <c r="L848">
        <v>3</v>
      </c>
      <c r="M848">
        <v>92</v>
      </c>
      <c r="N848">
        <v>99</v>
      </c>
    </row>
    <row r="849" spans="1:14">
      <c r="A849">
        <v>10865</v>
      </c>
      <c r="B849" t="s">
        <v>23</v>
      </c>
      <c r="C849" t="s">
        <v>38</v>
      </c>
      <c r="D849" t="s">
        <v>29</v>
      </c>
      <c r="E849">
        <v>3</v>
      </c>
      <c r="F849" s="3">
        <v>327</v>
      </c>
      <c r="G849">
        <v>9</v>
      </c>
      <c r="H849" t="s">
        <v>21</v>
      </c>
      <c r="I849">
        <v>61</v>
      </c>
      <c r="J849">
        <v>30</v>
      </c>
      <c r="K849">
        <v>43</v>
      </c>
      <c r="L849">
        <v>49</v>
      </c>
      <c r="M849">
        <v>50</v>
      </c>
      <c r="N849">
        <v>75</v>
      </c>
    </row>
    <row r="850" spans="1:14">
      <c r="A850">
        <v>10866</v>
      </c>
      <c r="B850" t="s">
        <v>33</v>
      </c>
      <c r="C850" t="s">
        <v>50</v>
      </c>
      <c r="D850" t="s">
        <v>55</v>
      </c>
      <c r="E850">
        <v>7</v>
      </c>
      <c r="F850" s="3">
        <v>347</v>
      </c>
      <c r="G850">
        <v>10</v>
      </c>
      <c r="H850" t="s">
        <v>17</v>
      </c>
      <c r="I850">
        <v>17</v>
      </c>
      <c r="J850">
        <v>19</v>
      </c>
      <c r="K850">
        <v>22</v>
      </c>
      <c r="L850">
        <v>93</v>
      </c>
      <c r="M850">
        <v>84</v>
      </c>
      <c r="N850">
        <v>84</v>
      </c>
    </row>
    <row r="851" spans="1:14">
      <c r="A851">
        <v>10867</v>
      </c>
      <c r="B851" t="s">
        <v>18</v>
      </c>
      <c r="C851" t="s">
        <v>34</v>
      </c>
      <c r="D851" t="s">
        <v>35</v>
      </c>
      <c r="E851">
        <v>10</v>
      </c>
      <c r="F851" s="3">
        <v>545</v>
      </c>
      <c r="G851">
        <v>10</v>
      </c>
      <c r="H851" t="s">
        <v>17</v>
      </c>
      <c r="I851">
        <v>65</v>
      </c>
      <c r="J851">
        <v>67</v>
      </c>
      <c r="K851">
        <v>49</v>
      </c>
      <c r="L851">
        <v>72</v>
      </c>
      <c r="M851">
        <v>88</v>
      </c>
      <c r="N851">
        <v>6</v>
      </c>
    </row>
    <row r="852" spans="1:14">
      <c r="A852">
        <v>10868</v>
      </c>
      <c r="B852" t="s">
        <v>18</v>
      </c>
      <c r="C852" t="s">
        <v>42</v>
      </c>
      <c r="D852" t="s">
        <v>40</v>
      </c>
      <c r="E852">
        <v>9</v>
      </c>
      <c r="F852" s="3">
        <v>708</v>
      </c>
      <c r="G852">
        <v>10</v>
      </c>
      <c r="H852" t="s">
        <v>21</v>
      </c>
      <c r="I852">
        <v>5</v>
      </c>
      <c r="J852">
        <v>33</v>
      </c>
      <c r="K852">
        <v>65</v>
      </c>
      <c r="L852">
        <v>72</v>
      </c>
      <c r="M852">
        <v>47</v>
      </c>
      <c r="N852">
        <v>33</v>
      </c>
    </row>
    <row r="853" spans="1:14">
      <c r="A853">
        <v>10869</v>
      </c>
      <c r="B853" t="s">
        <v>33</v>
      </c>
      <c r="C853" t="s">
        <v>50</v>
      </c>
      <c r="D853" t="s">
        <v>55</v>
      </c>
      <c r="E853">
        <v>2</v>
      </c>
      <c r="F853" s="3">
        <v>22</v>
      </c>
      <c r="G853">
        <v>11</v>
      </c>
      <c r="H853" t="s">
        <v>21</v>
      </c>
      <c r="I853">
        <v>17</v>
      </c>
      <c r="J853">
        <v>4</v>
      </c>
      <c r="K853">
        <v>27</v>
      </c>
      <c r="L853">
        <v>65</v>
      </c>
      <c r="M853">
        <v>13</v>
      </c>
      <c r="N853">
        <v>46</v>
      </c>
    </row>
    <row r="854" spans="1:14">
      <c r="A854">
        <v>10870</v>
      </c>
      <c r="B854" t="s">
        <v>47</v>
      </c>
      <c r="C854" t="s">
        <v>50</v>
      </c>
      <c r="D854" t="s">
        <v>43</v>
      </c>
      <c r="E854">
        <v>2</v>
      </c>
      <c r="F854" s="3">
        <v>256</v>
      </c>
      <c r="G854">
        <v>10</v>
      </c>
      <c r="H854" t="s">
        <v>21</v>
      </c>
      <c r="I854">
        <v>77</v>
      </c>
      <c r="J854">
        <v>46</v>
      </c>
      <c r="K854">
        <v>63</v>
      </c>
      <c r="L854">
        <v>83</v>
      </c>
      <c r="M854">
        <v>58</v>
      </c>
      <c r="N854">
        <v>87</v>
      </c>
    </row>
    <row r="855" spans="1:14">
      <c r="A855">
        <v>10871</v>
      </c>
      <c r="B855" t="s">
        <v>31</v>
      </c>
      <c r="C855" t="s">
        <v>38</v>
      </c>
      <c r="D855" t="s">
        <v>43</v>
      </c>
      <c r="E855">
        <v>8</v>
      </c>
      <c r="F855" s="3">
        <v>878</v>
      </c>
      <c r="G855">
        <v>4</v>
      </c>
      <c r="H855" t="s">
        <v>21</v>
      </c>
      <c r="I855">
        <v>86</v>
      </c>
      <c r="J855">
        <v>51</v>
      </c>
      <c r="K855">
        <v>43</v>
      </c>
      <c r="L855">
        <v>61</v>
      </c>
      <c r="M855">
        <v>1</v>
      </c>
      <c r="N855">
        <v>25</v>
      </c>
    </row>
    <row r="856" spans="1:14">
      <c r="A856">
        <v>10872</v>
      </c>
      <c r="B856" t="s">
        <v>47</v>
      </c>
      <c r="C856" t="s">
        <v>38</v>
      </c>
      <c r="D856" t="s">
        <v>25</v>
      </c>
      <c r="E856">
        <v>5</v>
      </c>
      <c r="F856" s="3">
        <v>641</v>
      </c>
      <c r="G856">
        <v>8</v>
      </c>
      <c r="H856" t="s">
        <v>17</v>
      </c>
      <c r="I856">
        <v>62</v>
      </c>
      <c r="J856">
        <v>58</v>
      </c>
      <c r="K856">
        <v>59</v>
      </c>
      <c r="L856">
        <v>37</v>
      </c>
      <c r="M856">
        <v>17</v>
      </c>
      <c r="N856">
        <v>19</v>
      </c>
    </row>
    <row r="857" spans="1:14">
      <c r="A857">
        <v>10873</v>
      </c>
      <c r="B857" t="s">
        <v>880</v>
      </c>
      <c r="C857" t="s">
        <v>45</v>
      </c>
      <c r="D857" t="s">
        <v>29</v>
      </c>
      <c r="E857">
        <v>5</v>
      </c>
      <c r="F857" s="3">
        <v>967</v>
      </c>
      <c r="G857">
        <v>5</v>
      </c>
      <c r="H857" t="s">
        <v>21</v>
      </c>
      <c r="I857">
        <v>34</v>
      </c>
      <c r="J857">
        <v>64</v>
      </c>
      <c r="K857">
        <v>4</v>
      </c>
      <c r="L857">
        <v>83</v>
      </c>
      <c r="M857">
        <v>61</v>
      </c>
      <c r="N857">
        <v>63</v>
      </c>
    </row>
    <row r="858" spans="1:14">
      <c r="A858">
        <v>10874</v>
      </c>
      <c r="B858" t="s">
        <v>18</v>
      </c>
      <c r="C858" t="s">
        <v>50</v>
      </c>
      <c r="D858" t="s">
        <v>46</v>
      </c>
      <c r="E858">
        <v>7</v>
      </c>
      <c r="F858" s="3">
        <v>209</v>
      </c>
      <c r="G858">
        <v>10</v>
      </c>
      <c r="H858" t="s">
        <v>21</v>
      </c>
      <c r="I858">
        <v>92</v>
      </c>
      <c r="J858">
        <v>38</v>
      </c>
      <c r="K858">
        <v>8</v>
      </c>
      <c r="L858">
        <v>64</v>
      </c>
      <c r="M858">
        <v>92</v>
      </c>
      <c r="N858">
        <v>14</v>
      </c>
    </row>
    <row r="859" spans="1:14">
      <c r="A859">
        <v>10875</v>
      </c>
      <c r="B859" t="s">
        <v>31</v>
      </c>
      <c r="C859" t="s">
        <v>50</v>
      </c>
      <c r="D859" t="s">
        <v>55</v>
      </c>
      <c r="E859">
        <v>11</v>
      </c>
      <c r="F859" s="3">
        <v>801</v>
      </c>
      <c r="G859">
        <v>11</v>
      </c>
      <c r="H859" t="s">
        <v>21</v>
      </c>
      <c r="I859">
        <v>21</v>
      </c>
      <c r="J859">
        <v>93</v>
      </c>
      <c r="K859">
        <v>69</v>
      </c>
      <c r="L859">
        <v>35</v>
      </c>
      <c r="M859">
        <v>65</v>
      </c>
      <c r="N859">
        <v>87</v>
      </c>
    </row>
    <row r="860" spans="1:14">
      <c r="A860">
        <v>10876</v>
      </c>
      <c r="B860" t="s">
        <v>31</v>
      </c>
      <c r="C860" t="s">
        <v>32</v>
      </c>
      <c r="D860" t="s">
        <v>43</v>
      </c>
      <c r="E860">
        <v>3</v>
      </c>
      <c r="F860" s="3">
        <v>58</v>
      </c>
      <c r="G860">
        <v>9</v>
      </c>
      <c r="H860" t="s">
        <v>21</v>
      </c>
      <c r="I860">
        <v>52</v>
      </c>
      <c r="J860">
        <v>48</v>
      </c>
      <c r="K860">
        <v>86</v>
      </c>
      <c r="L860">
        <v>64</v>
      </c>
      <c r="M860">
        <v>94</v>
      </c>
      <c r="N860">
        <v>7</v>
      </c>
    </row>
    <row r="861" spans="1:14">
      <c r="A861">
        <v>10877</v>
      </c>
      <c r="B861" t="s">
        <v>52</v>
      </c>
      <c r="C861" t="s">
        <v>50</v>
      </c>
      <c r="D861" t="s">
        <v>40</v>
      </c>
      <c r="E861">
        <v>7</v>
      </c>
      <c r="F861" s="3">
        <v>33</v>
      </c>
      <c r="G861">
        <v>7</v>
      </c>
      <c r="H861" t="s">
        <v>21</v>
      </c>
      <c r="I861">
        <v>10</v>
      </c>
      <c r="J861">
        <v>88</v>
      </c>
      <c r="K861">
        <v>83</v>
      </c>
      <c r="L861">
        <v>60</v>
      </c>
      <c r="M861">
        <v>1</v>
      </c>
      <c r="N861">
        <v>42</v>
      </c>
    </row>
    <row r="862" spans="1:14">
      <c r="A862">
        <v>10878</v>
      </c>
      <c r="B862" t="s">
        <v>47</v>
      </c>
      <c r="C862" t="s">
        <v>32</v>
      </c>
      <c r="D862" t="s">
        <v>25</v>
      </c>
      <c r="E862">
        <v>5</v>
      </c>
      <c r="F862" s="3">
        <v>677</v>
      </c>
      <c r="G862">
        <v>4</v>
      </c>
      <c r="H862" t="s">
        <v>21</v>
      </c>
      <c r="I862">
        <v>83</v>
      </c>
      <c r="J862">
        <v>19</v>
      </c>
      <c r="K862">
        <v>60</v>
      </c>
      <c r="L862">
        <v>49</v>
      </c>
      <c r="M862">
        <v>69</v>
      </c>
      <c r="N862">
        <v>11</v>
      </c>
    </row>
    <row r="863" spans="1:14">
      <c r="A863">
        <v>10879</v>
      </c>
      <c r="B863" t="s">
        <v>31</v>
      </c>
      <c r="C863" t="s">
        <v>45</v>
      </c>
      <c r="D863" t="s">
        <v>46</v>
      </c>
      <c r="E863">
        <v>9</v>
      </c>
      <c r="F863" s="3">
        <v>317</v>
      </c>
      <c r="G863">
        <v>7</v>
      </c>
      <c r="H863" t="s">
        <v>21</v>
      </c>
      <c r="I863">
        <v>43</v>
      </c>
      <c r="J863">
        <v>94</v>
      </c>
      <c r="K863">
        <v>33</v>
      </c>
      <c r="L863">
        <v>32</v>
      </c>
      <c r="M863">
        <v>26</v>
      </c>
      <c r="N863">
        <v>18</v>
      </c>
    </row>
    <row r="864" spans="1:14">
      <c r="A864">
        <v>10880</v>
      </c>
      <c r="B864" t="s">
        <v>23</v>
      </c>
      <c r="C864" t="s">
        <v>19</v>
      </c>
      <c r="D864" t="s">
        <v>46</v>
      </c>
      <c r="E864">
        <v>7</v>
      </c>
      <c r="F864" s="3">
        <v>899</v>
      </c>
      <c r="G864">
        <v>10</v>
      </c>
      <c r="H864" t="s">
        <v>21</v>
      </c>
      <c r="I864">
        <v>8</v>
      </c>
      <c r="J864">
        <v>51</v>
      </c>
      <c r="K864">
        <v>16</v>
      </c>
      <c r="L864">
        <v>91</v>
      </c>
      <c r="M864">
        <v>54</v>
      </c>
      <c r="N864">
        <v>8</v>
      </c>
    </row>
    <row r="865" spans="1:14">
      <c r="A865">
        <v>10881</v>
      </c>
      <c r="B865" t="s">
        <v>33</v>
      </c>
      <c r="C865" t="s">
        <v>24</v>
      </c>
      <c r="D865" t="s">
        <v>55</v>
      </c>
      <c r="E865">
        <v>7</v>
      </c>
      <c r="F865" s="3">
        <v>868</v>
      </c>
      <c r="G865">
        <v>10</v>
      </c>
      <c r="H865" t="s">
        <v>21</v>
      </c>
      <c r="I865">
        <v>55</v>
      </c>
      <c r="J865">
        <v>40</v>
      </c>
      <c r="K865">
        <v>33</v>
      </c>
      <c r="L865">
        <v>16</v>
      </c>
      <c r="M865">
        <v>10</v>
      </c>
      <c r="N865">
        <v>42</v>
      </c>
    </row>
    <row r="866" spans="1:14">
      <c r="A866">
        <v>10882</v>
      </c>
      <c r="B866" t="s">
        <v>47</v>
      </c>
      <c r="C866" t="s">
        <v>38</v>
      </c>
      <c r="D866" t="s">
        <v>43</v>
      </c>
      <c r="E866">
        <v>10</v>
      </c>
      <c r="F866" s="3">
        <v>34</v>
      </c>
      <c r="G866">
        <v>8</v>
      </c>
      <c r="H866" t="s">
        <v>21</v>
      </c>
      <c r="I866">
        <v>59</v>
      </c>
      <c r="J866">
        <v>10</v>
      </c>
      <c r="K866">
        <v>8</v>
      </c>
      <c r="L866">
        <v>62</v>
      </c>
      <c r="M866">
        <v>24</v>
      </c>
      <c r="N866">
        <v>37</v>
      </c>
    </row>
    <row r="867" spans="1:14">
      <c r="A867">
        <v>10883</v>
      </c>
      <c r="B867" t="s">
        <v>33</v>
      </c>
      <c r="C867" t="s">
        <v>38</v>
      </c>
      <c r="D867" t="s">
        <v>29</v>
      </c>
      <c r="E867">
        <v>5</v>
      </c>
      <c r="F867" s="3">
        <v>951</v>
      </c>
      <c r="G867">
        <v>9</v>
      </c>
      <c r="H867" t="s">
        <v>17</v>
      </c>
      <c r="I867">
        <v>74</v>
      </c>
      <c r="J867">
        <v>1</v>
      </c>
      <c r="K867">
        <v>92</v>
      </c>
      <c r="L867">
        <v>63</v>
      </c>
      <c r="M867">
        <v>46</v>
      </c>
      <c r="N867">
        <v>33</v>
      </c>
    </row>
    <row r="868" spans="1:14">
      <c r="A868">
        <v>10884</v>
      </c>
      <c r="B868" t="s">
        <v>31</v>
      </c>
      <c r="C868" t="s">
        <v>34</v>
      </c>
      <c r="D868" t="s">
        <v>29</v>
      </c>
      <c r="E868">
        <v>7</v>
      </c>
      <c r="F868" s="3">
        <v>401</v>
      </c>
      <c r="G868">
        <v>4</v>
      </c>
      <c r="H868" t="s">
        <v>17</v>
      </c>
      <c r="I868">
        <v>27</v>
      </c>
      <c r="J868">
        <v>51</v>
      </c>
      <c r="K868">
        <v>45</v>
      </c>
      <c r="L868">
        <v>7</v>
      </c>
      <c r="M868">
        <v>74</v>
      </c>
      <c r="N868">
        <v>44</v>
      </c>
    </row>
    <row r="869" spans="1:14">
      <c r="A869">
        <v>10885</v>
      </c>
      <c r="B869" t="s">
        <v>47</v>
      </c>
      <c r="C869" t="s">
        <v>50</v>
      </c>
      <c r="D869" t="s">
        <v>55</v>
      </c>
      <c r="E869">
        <v>11</v>
      </c>
      <c r="F869" s="3">
        <v>371</v>
      </c>
      <c r="G869">
        <v>4</v>
      </c>
      <c r="H869" t="s">
        <v>21</v>
      </c>
      <c r="I869">
        <v>87</v>
      </c>
      <c r="J869">
        <v>98</v>
      </c>
      <c r="K869">
        <v>78</v>
      </c>
      <c r="L869">
        <v>36</v>
      </c>
      <c r="M869">
        <v>37</v>
      </c>
      <c r="N869">
        <v>26</v>
      </c>
    </row>
    <row r="870" spans="1:14">
      <c r="A870">
        <v>10886</v>
      </c>
      <c r="B870" t="s">
        <v>33</v>
      </c>
      <c r="C870" t="s">
        <v>24</v>
      </c>
      <c r="D870" t="s">
        <v>40</v>
      </c>
      <c r="E870">
        <v>9</v>
      </c>
      <c r="F870" s="3">
        <v>405</v>
      </c>
      <c r="G870">
        <v>4</v>
      </c>
      <c r="H870" t="s">
        <v>21</v>
      </c>
      <c r="I870">
        <v>78</v>
      </c>
      <c r="J870">
        <v>37</v>
      </c>
      <c r="K870">
        <v>80</v>
      </c>
      <c r="L870">
        <v>91</v>
      </c>
      <c r="M870">
        <v>1</v>
      </c>
      <c r="N870">
        <v>79</v>
      </c>
    </row>
    <row r="871" spans="1:14">
      <c r="A871">
        <v>10887</v>
      </c>
      <c r="B871" t="s">
        <v>47</v>
      </c>
      <c r="C871" t="s">
        <v>24</v>
      </c>
      <c r="D871" t="s">
        <v>46</v>
      </c>
      <c r="E871">
        <v>5</v>
      </c>
      <c r="F871" s="3">
        <v>199</v>
      </c>
      <c r="G871">
        <v>10</v>
      </c>
      <c r="H871" t="s">
        <v>17</v>
      </c>
      <c r="I871">
        <v>93</v>
      </c>
      <c r="J871">
        <v>80</v>
      </c>
      <c r="K871">
        <v>38</v>
      </c>
      <c r="L871">
        <v>57</v>
      </c>
      <c r="M871">
        <v>17</v>
      </c>
      <c r="N871">
        <v>69</v>
      </c>
    </row>
    <row r="872" spans="1:14">
      <c r="A872">
        <v>10888</v>
      </c>
      <c r="B872" t="s">
        <v>52</v>
      </c>
      <c r="C872" t="s">
        <v>19</v>
      </c>
      <c r="D872" t="s">
        <v>25</v>
      </c>
      <c r="E872">
        <v>7</v>
      </c>
      <c r="F872" s="3">
        <v>239</v>
      </c>
      <c r="G872">
        <v>6</v>
      </c>
      <c r="H872" t="s">
        <v>21</v>
      </c>
      <c r="I872">
        <v>70</v>
      </c>
      <c r="J872">
        <v>85</v>
      </c>
      <c r="K872">
        <v>1</v>
      </c>
      <c r="L872">
        <v>11</v>
      </c>
      <c r="M872">
        <v>46</v>
      </c>
      <c r="N872">
        <v>54</v>
      </c>
    </row>
    <row r="873" spans="1:14">
      <c r="A873">
        <v>10889</v>
      </c>
      <c r="B873" t="s">
        <v>23</v>
      </c>
      <c r="C873" t="s">
        <v>34</v>
      </c>
      <c r="D873" t="s">
        <v>51</v>
      </c>
      <c r="E873">
        <v>9</v>
      </c>
      <c r="F873" s="3">
        <v>648</v>
      </c>
      <c r="G873">
        <v>9</v>
      </c>
      <c r="H873" t="s">
        <v>17</v>
      </c>
      <c r="I873">
        <v>73</v>
      </c>
      <c r="J873">
        <v>76</v>
      </c>
      <c r="K873">
        <v>77</v>
      </c>
      <c r="L873">
        <v>56</v>
      </c>
      <c r="M873">
        <v>83</v>
      </c>
      <c r="N873">
        <v>31</v>
      </c>
    </row>
    <row r="874" spans="1:14">
      <c r="A874">
        <v>10890</v>
      </c>
      <c r="B874" t="s">
        <v>18</v>
      </c>
      <c r="C874" t="s">
        <v>28</v>
      </c>
      <c r="D874" t="s">
        <v>48</v>
      </c>
      <c r="E874">
        <v>6</v>
      </c>
      <c r="F874" s="3">
        <v>111</v>
      </c>
      <c r="G874">
        <v>6</v>
      </c>
      <c r="H874" t="s">
        <v>21</v>
      </c>
      <c r="I874">
        <v>37</v>
      </c>
      <c r="J874">
        <v>33</v>
      </c>
      <c r="K874">
        <v>13</v>
      </c>
      <c r="L874">
        <v>88</v>
      </c>
      <c r="M874">
        <v>68</v>
      </c>
      <c r="N874">
        <v>3</v>
      </c>
    </row>
    <row r="875" spans="1:14">
      <c r="A875">
        <v>10891</v>
      </c>
      <c r="B875" t="s">
        <v>33</v>
      </c>
      <c r="C875" t="s">
        <v>38</v>
      </c>
      <c r="D875" t="s">
        <v>51</v>
      </c>
      <c r="E875">
        <v>10</v>
      </c>
      <c r="F875" s="3">
        <v>230</v>
      </c>
      <c r="G875">
        <v>8</v>
      </c>
      <c r="H875" t="s">
        <v>17</v>
      </c>
      <c r="I875">
        <v>20</v>
      </c>
      <c r="J875">
        <v>58</v>
      </c>
      <c r="K875">
        <v>48</v>
      </c>
      <c r="L875">
        <v>81</v>
      </c>
      <c r="M875">
        <v>77</v>
      </c>
      <c r="N875">
        <v>92</v>
      </c>
    </row>
    <row r="876" spans="1:14">
      <c r="A876">
        <v>10892</v>
      </c>
      <c r="B876" t="s">
        <v>52</v>
      </c>
      <c r="C876" t="s">
        <v>37</v>
      </c>
      <c r="D876" t="s">
        <v>25</v>
      </c>
      <c r="E876">
        <v>7</v>
      </c>
      <c r="F876" s="3">
        <v>207</v>
      </c>
      <c r="G876">
        <v>9</v>
      </c>
      <c r="H876" t="s">
        <v>21</v>
      </c>
      <c r="I876">
        <v>30</v>
      </c>
      <c r="J876">
        <v>16</v>
      </c>
      <c r="K876">
        <v>31</v>
      </c>
      <c r="L876">
        <v>23</v>
      </c>
      <c r="M876">
        <v>64</v>
      </c>
      <c r="N876">
        <v>21</v>
      </c>
    </row>
    <row r="877" spans="1:14">
      <c r="A877">
        <v>10893</v>
      </c>
      <c r="B877" t="s">
        <v>33</v>
      </c>
      <c r="C877" t="s">
        <v>34</v>
      </c>
      <c r="D877" t="s">
        <v>51</v>
      </c>
      <c r="E877">
        <v>5</v>
      </c>
      <c r="F877" s="3">
        <v>577</v>
      </c>
      <c r="G877">
        <v>11</v>
      </c>
      <c r="H877" t="s">
        <v>17</v>
      </c>
      <c r="I877">
        <v>8</v>
      </c>
      <c r="J877">
        <v>99</v>
      </c>
      <c r="K877">
        <v>92</v>
      </c>
      <c r="L877">
        <v>61</v>
      </c>
      <c r="M877">
        <v>70</v>
      </c>
      <c r="N877">
        <v>58</v>
      </c>
    </row>
    <row r="878" spans="1:14">
      <c r="A878">
        <v>10894</v>
      </c>
      <c r="B878" t="s">
        <v>23</v>
      </c>
      <c r="C878" t="s">
        <v>28</v>
      </c>
      <c r="D878" t="s">
        <v>25</v>
      </c>
      <c r="E878">
        <v>2</v>
      </c>
      <c r="F878" s="3">
        <v>778</v>
      </c>
      <c r="G878">
        <v>4</v>
      </c>
      <c r="H878" t="s">
        <v>21</v>
      </c>
      <c r="I878">
        <v>10</v>
      </c>
      <c r="J878">
        <v>38</v>
      </c>
      <c r="K878">
        <v>99</v>
      </c>
      <c r="L878">
        <v>44</v>
      </c>
      <c r="M878">
        <v>93</v>
      </c>
      <c r="N878">
        <v>60</v>
      </c>
    </row>
    <row r="879" spans="1:14">
      <c r="A879">
        <v>10895</v>
      </c>
      <c r="B879" t="s">
        <v>18</v>
      </c>
      <c r="C879" t="s">
        <v>42</v>
      </c>
      <c r="D879" t="s">
        <v>25</v>
      </c>
      <c r="E879">
        <v>7</v>
      </c>
      <c r="F879" s="3">
        <v>636</v>
      </c>
      <c r="G879">
        <v>6</v>
      </c>
      <c r="H879" t="s">
        <v>21</v>
      </c>
      <c r="I879">
        <v>99</v>
      </c>
      <c r="J879">
        <v>20</v>
      </c>
      <c r="K879">
        <v>58</v>
      </c>
      <c r="L879">
        <v>79</v>
      </c>
      <c r="M879">
        <v>63</v>
      </c>
      <c r="N879">
        <v>51</v>
      </c>
    </row>
    <row r="880" spans="1:14">
      <c r="A880">
        <v>10896</v>
      </c>
      <c r="B880" t="s">
        <v>31</v>
      </c>
      <c r="C880" t="s">
        <v>19</v>
      </c>
      <c r="D880" t="s">
        <v>35</v>
      </c>
      <c r="E880">
        <v>7</v>
      </c>
      <c r="F880" s="3">
        <v>541</v>
      </c>
      <c r="G880">
        <v>7</v>
      </c>
      <c r="H880" t="s">
        <v>17</v>
      </c>
      <c r="I880">
        <v>32</v>
      </c>
      <c r="J880">
        <v>70</v>
      </c>
      <c r="K880">
        <v>33</v>
      </c>
      <c r="L880">
        <v>23</v>
      </c>
      <c r="M880">
        <v>7</v>
      </c>
      <c r="N880">
        <v>35</v>
      </c>
    </row>
    <row r="881" spans="1:14">
      <c r="A881">
        <v>10897</v>
      </c>
      <c r="B881" t="s">
        <v>23</v>
      </c>
      <c r="C881" t="s">
        <v>42</v>
      </c>
      <c r="D881" t="s">
        <v>20</v>
      </c>
      <c r="E881">
        <v>9</v>
      </c>
      <c r="F881" s="3">
        <v>313</v>
      </c>
      <c r="G881">
        <v>9</v>
      </c>
      <c r="H881" t="s">
        <v>21</v>
      </c>
      <c r="I881">
        <v>58</v>
      </c>
      <c r="J881">
        <v>95</v>
      </c>
      <c r="K881">
        <v>21</v>
      </c>
      <c r="L881">
        <v>28</v>
      </c>
      <c r="M881">
        <v>90</v>
      </c>
      <c r="N881">
        <v>58</v>
      </c>
    </row>
    <row r="882" spans="1:14">
      <c r="A882">
        <v>10898</v>
      </c>
      <c r="B882" t="s">
        <v>47</v>
      </c>
      <c r="C882" t="s">
        <v>32</v>
      </c>
      <c r="D882" t="s">
        <v>25</v>
      </c>
      <c r="E882">
        <v>7</v>
      </c>
      <c r="F882" s="3">
        <v>674</v>
      </c>
      <c r="G882">
        <v>4</v>
      </c>
      <c r="H882" t="s">
        <v>17</v>
      </c>
      <c r="I882">
        <v>93</v>
      </c>
      <c r="J882">
        <v>70</v>
      </c>
      <c r="K882">
        <v>41</v>
      </c>
      <c r="L882">
        <v>41</v>
      </c>
      <c r="M882">
        <v>94</v>
      </c>
      <c r="N882">
        <v>40</v>
      </c>
    </row>
    <row r="883" spans="1:14">
      <c r="A883">
        <v>10900</v>
      </c>
      <c r="B883" t="s">
        <v>47</v>
      </c>
      <c r="C883" t="s">
        <v>28</v>
      </c>
      <c r="D883" t="s">
        <v>35</v>
      </c>
      <c r="E883">
        <v>8</v>
      </c>
      <c r="F883" s="3">
        <v>985</v>
      </c>
      <c r="G883">
        <v>6</v>
      </c>
      <c r="H883" t="s">
        <v>21</v>
      </c>
      <c r="I883">
        <v>11</v>
      </c>
      <c r="J883">
        <v>9</v>
      </c>
      <c r="K883">
        <v>24</v>
      </c>
      <c r="L883">
        <v>12</v>
      </c>
      <c r="M883">
        <v>82</v>
      </c>
      <c r="N883">
        <v>73</v>
      </c>
    </row>
    <row r="884" spans="1:14">
      <c r="A884">
        <v>10901</v>
      </c>
      <c r="B884" t="s">
        <v>31</v>
      </c>
      <c r="C884" t="s">
        <v>42</v>
      </c>
      <c r="D884" t="s">
        <v>40</v>
      </c>
      <c r="E884">
        <v>1</v>
      </c>
      <c r="F884" s="3">
        <v>834</v>
      </c>
      <c r="G884">
        <v>9</v>
      </c>
      <c r="H884" t="s">
        <v>17</v>
      </c>
      <c r="I884">
        <v>82</v>
      </c>
      <c r="J884">
        <v>60</v>
      </c>
      <c r="K884">
        <v>10</v>
      </c>
      <c r="L884">
        <v>52</v>
      </c>
      <c r="M884">
        <v>35</v>
      </c>
      <c r="N884">
        <v>92</v>
      </c>
    </row>
    <row r="885" spans="1:14">
      <c r="A885">
        <v>10902</v>
      </c>
      <c r="B885" t="s">
        <v>52</v>
      </c>
      <c r="C885" t="s">
        <v>19</v>
      </c>
      <c r="D885" t="s">
        <v>43</v>
      </c>
      <c r="E885">
        <v>1</v>
      </c>
      <c r="F885" s="3">
        <v>86</v>
      </c>
      <c r="G885">
        <v>11</v>
      </c>
      <c r="H885" t="s">
        <v>21</v>
      </c>
      <c r="I885">
        <v>32</v>
      </c>
      <c r="J885">
        <v>93</v>
      </c>
      <c r="K885">
        <v>22</v>
      </c>
      <c r="L885">
        <v>21</v>
      </c>
      <c r="M885">
        <v>59</v>
      </c>
      <c r="N885">
        <v>14</v>
      </c>
    </row>
    <row r="886" spans="1:14">
      <c r="A886">
        <v>10903</v>
      </c>
      <c r="B886" t="s">
        <v>47</v>
      </c>
      <c r="C886" t="s">
        <v>19</v>
      </c>
      <c r="D886" t="s">
        <v>29</v>
      </c>
      <c r="E886">
        <v>3</v>
      </c>
      <c r="F886" s="3">
        <v>218</v>
      </c>
      <c r="G886">
        <v>8</v>
      </c>
      <c r="H886" t="s">
        <v>17</v>
      </c>
      <c r="I886">
        <v>29</v>
      </c>
      <c r="J886">
        <v>37</v>
      </c>
      <c r="K886">
        <v>82</v>
      </c>
      <c r="L886">
        <v>57</v>
      </c>
      <c r="M886">
        <v>51</v>
      </c>
      <c r="N886">
        <v>63</v>
      </c>
    </row>
    <row r="887" spans="1:14">
      <c r="A887">
        <v>10904</v>
      </c>
      <c r="B887" t="s">
        <v>31</v>
      </c>
      <c r="C887" t="s">
        <v>42</v>
      </c>
      <c r="D887" t="s">
        <v>40</v>
      </c>
      <c r="E887">
        <v>4</v>
      </c>
      <c r="F887" s="3">
        <v>961</v>
      </c>
      <c r="G887">
        <v>4</v>
      </c>
      <c r="H887" t="s">
        <v>21</v>
      </c>
      <c r="I887">
        <v>33</v>
      </c>
      <c r="J887">
        <v>62</v>
      </c>
      <c r="K887">
        <v>10</v>
      </c>
      <c r="L887">
        <v>99</v>
      </c>
      <c r="M887">
        <v>51</v>
      </c>
      <c r="N887">
        <v>20</v>
      </c>
    </row>
    <row r="888" spans="1:14">
      <c r="A888">
        <v>10905</v>
      </c>
      <c r="B888" t="s">
        <v>23</v>
      </c>
      <c r="C888" t="s">
        <v>45</v>
      </c>
      <c r="D888" t="s">
        <v>46</v>
      </c>
      <c r="E888">
        <v>2</v>
      </c>
      <c r="F888" s="3">
        <v>241</v>
      </c>
      <c r="G888">
        <v>10</v>
      </c>
      <c r="H888" t="s">
        <v>21</v>
      </c>
      <c r="I888">
        <v>72</v>
      </c>
      <c r="J888">
        <v>79</v>
      </c>
      <c r="K888">
        <v>24</v>
      </c>
      <c r="L888">
        <v>43</v>
      </c>
      <c r="M888">
        <v>99</v>
      </c>
      <c r="N888">
        <v>7</v>
      </c>
    </row>
    <row r="889" spans="1:14">
      <c r="A889">
        <v>10906</v>
      </c>
      <c r="B889" t="s">
        <v>33</v>
      </c>
      <c r="C889" t="s">
        <v>45</v>
      </c>
      <c r="D889" t="s">
        <v>43</v>
      </c>
      <c r="E889">
        <v>2</v>
      </c>
      <c r="F889" s="3">
        <v>190</v>
      </c>
      <c r="G889">
        <v>9</v>
      </c>
      <c r="H889" t="s">
        <v>17</v>
      </c>
      <c r="I889">
        <v>46</v>
      </c>
      <c r="J889">
        <v>96</v>
      </c>
      <c r="K889">
        <v>7</v>
      </c>
      <c r="L889">
        <v>21</v>
      </c>
      <c r="M889">
        <v>58</v>
      </c>
      <c r="N889">
        <v>92</v>
      </c>
    </row>
    <row r="890" spans="1:14">
      <c r="A890">
        <v>10907</v>
      </c>
      <c r="B890" t="s">
        <v>33</v>
      </c>
      <c r="C890" t="s">
        <v>42</v>
      </c>
      <c r="D890" t="s">
        <v>35</v>
      </c>
      <c r="E890">
        <v>1</v>
      </c>
      <c r="F890" s="3">
        <v>776</v>
      </c>
      <c r="G890">
        <v>9</v>
      </c>
      <c r="H890" t="s">
        <v>21</v>
      </c>
      <c r="I890">
        <v>56</v>
      </c>
      <c r="J890">
        <v>85</v>
      </c>
      <c r="K890">
        <v>35</v>
      </c>
      <c r="L890">
        <v>41</v>
      </c>
      <c r="M890">
        <v>2</v>
      </c>
      <c r="N890">
        <v>7</v>
      </c>
    </row>
    <row r="891" spans="1:14">
      <c r="A891">
        <v>10908</v>
      </c>
      <c r="B891" t="s">
        <v>18</v>
      </c>
      <c r="C891" t="s">
        <v>38</v>
      </c>
      <c r="D891" t="s">
        <v>51</v>
      </c>
      <c r="E891">
        <v>1</v>
      </c>
      <c r="F891" s="3">
        <v>724</v>
      </c>
      <c r="G891">
        <v>9</v>
      </c>
      <c r="H891" t="s">
        <v>21</v>
      </c>
      <c r="I891">
        <v>51</v>
      </c>
      <c r="J891">
        <v>49</v>
      </c>
      <c r="K891">
        <v>2</v>
      </c>
      <c r="L891">
        <v>91</v>
      </c>
      <c r="M891">
        <v>44</v>
      </c>
      <c r="N891">
        <v>20</v>
      </c>
    </row>
    <row r="892" spans="1:14">
      <c r="A892">
        <v>10909</v>
      </c>
      <c r="B892" t="s">
        <v>52</v>
      </c>
      <c r="C892" t="s">
        <v>42</v>
      </c>
      <c r="D892" t="s">
        <v>51</v>
      </c>
      <c r="E892">
        <v>10</v>
      </c>
      <c r="F892" s="3">
        <v>490</v>
      </c>
      <c r="G892">
        <v>5</v>
      </c>
      <c r="H892" t="s">
        <v>21</v>
      </c>
      <c r="I892">
        <v>60</v>
      </c>
      <c r="J892">
        <v>8</v>
      </c>
      <c r="K892">
        <v>28</v>
      </c>
      <c r="L892">
        <v>49</v>
      </c>
      <c r="M892">
        <v>25</v>
      </c>
      <c r="N892">
        <v>10</v>
      </c>
    </row>
    <row r="893" spans="1:14">
      <c r="A893">
        <v>10910</v>
      </c>
      <c r="B893" t="s">
        <v>23</v>
      </c>
      <c r="C893" t="s">
        <v>45</v>
      </c>
      <c r="D893" t="s">
        <v>25</v>
      </c>
      <c r="E893">
        <v>11</v>
      </c>
      <c r="F893" s="3">
        <v>407</v>
      </c>
      <c r="G893">
        <v>9</v>
      </c>
      <c r="H893" t="s">
        <v>17</v>
      </c>
      <c r="I893">
        <v>34</v>
      </c>
      <c r="J893">
        <v>89</v>
      </c>
      <c r="K893">
        <v>85</v>
      </c>
      <c r="L893">
        <v>9</v>
      </c>
      <c r="M893">
        <v>85</v>
      </c>
      <c r="N893">
        <v>21</v>
      </c>
    </row>
    <row r="894" spans="1:14">
      <c r="A894">
        <v>10911</v>
      </c>
      <c r="B894" t="s">
        <v>31</v>
      </c>
      <c r="C894" t="s">
        <v>28</v>
      </c>
      <c r="D894" t="s">
        <v>43</v>
      </c>
      <c r="E894">
        <v>11</v>
      </c>
      <c r="F894" s="3">
        <v>961</v>
      </c>
      <c r="G894">
        <v>10</v>
      </c>
      <c r="H894" t="s">
        <v>21</v>
      </c>
      <c r="I894">
        <v>14</v>
      </c>
      <c r="J894">
        <v>86</v>
      </c>
      <c r="K894">
        <v>69</v>
      </c>
      <c r="L894">
        <v>3</v>
      </c>
      <c r="M894">
        <v>40</v>
      </c>
      <c r="N894">
        <v>84</v>
      </c>
    </row>
    <row r="895" spans="1:14">
      <c r="A895">
        <v>10912</v>
      </c>
      <c r="B895" t="s">
        <v>23</v>
      </c>
      <c r="C895" t="s">
        <v>37</v>
      </c>
      <c r="D895" t="s">
        <v>43</v>
      </c>
      <c r="E895">
        <v>9</v>
      </c>
      <c r="F895" s="3">
        <v>303</v>
      </c>
      <c r="G895">
        <v>7</v>
      </c>
      <c r="H895" t="s">
        <v>17</v>
      </c>
      <c r="I895">
        <v>59</v>
      </c>
      <c r="J895">
        <v>82</v>
      </c>
      <c r="K895">
        <v>52</v>
      </c>
      <c r="L895">
        <v>92</v>
      </c>
      <c r="M895">
        <v>52</v>
      </c>
      <c r="N895">
        <v>22</v>
      </c>
    </row>
    <row r="896" spans="1:14">
      <c r="A896">
        <v>10913</v>
      </c>
      <c r="B896" t="s">
        <v>47</v>
      </c>
      <c r="C896" t="s">
        <v>19</v>
      </c>
      <c r="D896" t="s">
        <v>20</v>
      </c>
      <c r="E896">
        <v>3</v>
      </c>
      <c r="F896" s="3">
        <v>82</v>
      </c>
      <c r="G896">
        <v>7</v>
      </c>
      <c r="H896" t="s">
        <v>21</v>
      </c>
      <c r="I896">
        <v>72</v>
      </c>
      <c r="J896">
        <v>12</v>
      </c>
      <c r="K896">
        <v>74</v>
      </c>
      <c r="L896">
        <v>6</v>
      </c>
      <c r="M896">
        <v>18</v>
      </c>
      <c r="N896">
        <v>49</v>
      </c>
    </row>
    <row r="897" spans="1:14">
      <c r="A897">
        <v>10914</v>
      </c>
      <c r="B897" t="s">
        <v>52</v>
      </c>
      <c r="C897" t="s">
        <v>19</v>
      </c>
      <c r="D897" t="s">
        <v>48</v>
      </c>
      <c r="E897">
        <v>8</v>
      </c>
      <c r="F897" s="3">
        <v>226</v>
      </c>
      <c r="G897">
        <v>8</v>
      </c>
      <c r="H897" t="s">
        <v>21</v>
      </c>
      <c r="I897">
        <v>32</v>
      </c>
      <c r="J897">
        <v>93</v>
      </c>
      <c r="K897">
        <v>60</v>
      </c>
      <c r="L897">
        <v>55</v>
      </c>
      <c r="M897">
        <v>37</v>
      </c>
      <c r="N897">
        <v>64</v>
      </c>
    </row>
    <row r="898" spans="1:14">
      <c r="A898">
        <v>10915</v>
      </c>
      <c r="B898" t="s">
        <v>33</v>
      </c>
      <c r="C898" t="s">
        <v>38</v>
      </c>
      <c r="D898" t="s">
        <v>43</v>
      </c>
      <c r="E898">
        <v>1</v>
      </c>
      <c r="F898" s="3">
        <v>635</v>
      </c>
      <c r="G898">
        <v>5</v>
      </c>
      <c r="H898" t="s">
        <v>17</v>
      </c>
      <c r="I898">
        <v>38</v>
      </c>
      <c r="J898">
        <v>15</v>
      </c>
      <c r="K898">
        <v>84</v>
      </c>
      <c r="L898">
        <v>86</v>
      </c>
      <c r="M898">
        <v>83</v>
      </c>
      <c r="N898">
        <v>97</v>
      </c>
    </row>
    <row r="899" spans="1:14">
      <c r="A899">
        <v>10916</v>
      </c>
      <c r="B899" t="s">
        <v>47</v>
      </c>
      <c r="C899" t="s">
        <v>45</v>
      </c>
      <c r="D899" t="s">
        <v>55</v>
      </c>
      <c r="E899">
        <v>10</v>
      </c>
      <c r="F899" s="3">
        <v>839</v>
      </c>
      <c r="G899">
        <v>11</v>
      </c>
      <c r="H899" t="s">
        <v>17</v>
      </c>
      <c r="I899">
        <v>84</v>
      </c>
      <c r="J899">
        <v>55</v>
      </c>
      <c r="K899">
        <v>40</v>
      </c>
      <c r="L899">
        <v>35</v>
      </c>
      <c r="M899">
        <v>54</v>
      </c>
      <c r="N899">
        <v>14</v>
      </c>
    </row>
    <row r="900" spans="1:14">
      <c r="A900">
        <v>10917</v>
      </c>
      <c r="B900" t="s">
        <v>23</v>
      </c>
      <c r="C900" t="s">
        <v>42</v>
      </c>
      <c r="D900" t="s">
        <v>40</v>
      </c>
      <c r="E900">
        <v>3</v>
      </c>
      <c r="F900" s="3">
        <v>273</v>
      </c>
      <c r="G900">
        <v>8</v>
      </c>
      <c r="H900" t="s">
        <v>17</v>
      </c>
      <c r="I900">
        <v>69</v>
      </c>
      <c r="J900">
        <v>11</v>
      </c>
      <c r="K900">
        <v>60</v>
      </c>
      <c r="L900">
        <v>61</v>
      </c>
      <c r="M900">
        <v>28</v>
      </c>
      <c r="N900">
        <v>14</v>
      </c>
    </row>
    <row r="901" spans="1:14">
      <c r="A901">
        <v>10918</v>
      </c>
      <c r="B901" t="s">
        <v>33</v>
      </c>
      <c r="C901" t="s">
        <v>38</v>
      </c>
      <c r="D901" t="s">
        <v>20</v>
      </c>
      <c r="E901">
        <v>9</v>
      </c>
      <c r="F901" s="3">
        <v>111</v>
      </c>
      <c r="G901">
        <v>11</v>
      </c>
      <c r="H901" t="s">
        <v>17</v>
      </c>
      <c r="I901">
        <v>76</v>
      </c>
      <c r="J901">
        <v>77</v>
      </c>
      <c r="K901">
        <v>55</v>
      </c>
      <c r="L901">
        <v>22</v>
      </c>
      <c r="M901">
        <v>65</v>
      </c>
      <c r="N901">
        <v>94</v>
      </c>
    </row>
    <row r="902" spans="1:14">
      <c r="A902">
        <v>10919</v>
      </c>
      <c r="B902" t="s">
        <v>33</v>
      </c>
      <c r="C902" t="s">
        <v>28</v>
      </c>
      <c r="D902" t="s">
        <v>29</v>
      </c>
      <c r="E902">
        <v>8</v>
      </c>
      <c r="F902" s="3">
        <v>919</v>
      </c>
      <c r="G902">
        <v>10</v>
      </c>
      <c r="H902" t="s">
        <v>17</v>
      </c>
      <c r="I902">
        <v>23</v>
      </c>
      <c r="J902">
        <v>12</v>
      </c>
      <c r="K902">
        <v>16</v>
      </c>
      <c r="L902">
        <v>99</v>
      </c>
      <c r="M902">
        <v>61</v>
      </c>
      <c r="N902">
        <v>18</v>
      </c>
    </row>
    <row r="903" spans="1:14">
      <c r="A903">
        <v>10920</v>
      </c>
      <c r="B903" t="s">
        <v>52</v>
      </c>
      <c r="C903" t="s">
        <v>45</v>
      </c>
      <c r="D903" t="s">
        <v>46</v>
      </c>
      <c r="E903">
        <v>5</v>
      </c>
      <c r="F903" s="3">
        <v>291</v>
      </c>
      <c r="G903">
        <v>11</v>
      </c>
      <c r="H903" t="s">
        <v>17</v>
      </c>
      <c r="I903">
        <v>54</v>
      </c>
      <c r="J903">
        <v>22</v>
      </c>
      <c r="K903">
        <v>52</v>
      </c>
      <c r="L903">
        <v>36</v>
      </c>
      <c r="M903">
        <v>74</v>
      </c>
      <c r="N903">
        <v>39</v>
      </c>
    </row>
    <row r="904" spans="1:14">
      <c r="A904">
        <v>10921</v>
      </c>
      <c r="B904" t="s">
        <v>47</v>
      </c>
      <c r="C904" t="s">
        <v>28</v>
      </c>
      <c r="D904" t="s">
        <v>46</v>
      </c>
      <c r="E904">
        <v>3</v>
      </c>
      <c r="F904" s="3">
        <v>215</v>
      </c>
      <c r="G904">
        <v>9</v>
      </c>
      <c r="H904" t="s">
        <v>21</v>
      </c>
      <c r="I904">
        <v>72</v>
      </c>
      <c r="J904">
        <v>6</v>
      </c>
      <c r="K904">
        <v>39</v>
      </c>
      <c r="L904">
        <v>1</v>
      </c>
      <c r="M904">
        <v>16</v>
      </c>
      <c r="N904">
        <v>33</v>
      </c>
    </row>
    <row r="905" spans="1:14">
      <c r="A905">
        <v>10922</v>
      </c>
      <c r="B905" t="s">
        <v>52</v>
      </c>
      <c r="C905" t="s">
        <v>37</v>
      </c>
      <c r="D905" t="s">
        <v>55</v>
      </c>
      <c r="E905">
        <v>4</v>
      </c>
      <c r="F905" s="3">
        <v>479</v>
      </c>
      <c r="G905">
        <v>11</v>
      </c>
      <c r="H905" t="s">
        <v>21</v>
      </c>
      <c r="I905">
        <v>61</v>
      </c>
      <c r="J905">
        <v>62</v>
      </c>
      <c r="K905">
        <v>2</v>
      </c>
      <c r="L905">
        <v>28</v>
      </c>
      <c r="M905">
        <v>21</v>
      </c>
      <c r="N905">
        <v>6</v>
      </c>
    </row>
    <row r="906" spans="1:14">
      <c r="A906">
        <v>10923</v>
      </c>
      <c r="B906" t="s">
        <v>47</v>
      </c>
      <c r="C906" t="s">
        <v>32</v>
      </c>
      <c r="D906" t="s">
        <v>51</v>
      </c>
      <c r="E906">
        <v>6</v>
      </c>
      <c r="F906" s="3">
        <v>215</v>
      </c>
      <c r="G906">
        <v>4</v>
      </c>
      <c r="H906" t="s">
        <v>17</v>
      </c>
      <c r="I906">
        <v>43</v>
      </c>
      <c r="J906">
        <v>4</v>
      </c>
      <c r="K906">
        <v>23</v>
      </c>
      <c r="L906">
        <v>42</v>
      </c>
      <c r="M906">
        <v>38</v>
      </c>
      <c r="N906">
        <v>6</v>
      </c>
    </row>
    <row r="907" spans="1:14">
      <c r="A907">
        <v>10924</v>
      </c>
      <c r="B907" t="s">
        <v>52</v>
      </c>
      <c r="C907" t="s">
        <v>38</v>
      </c>
      <c r="D907" t="s">
        <v>48</v>
      </c>
      <c r="E907">
        <v>9</v>
      </c>
      <c r="F907" s="3">
        <v>754</v>
      </c>
      <c r="G907">
        <v>4</v>
      </c>
      <c r="H907" t="s">
        <v>21</v>
      </c>
      <c r="I907">
        <v>54</v>
      </c>
      <c r="J907">
        <v>84</v>
      </c>
      <c r="K907">
        <v>97</v>
      </c>
      <c r="L907">
        <v>17</v>
      </c>
      <c r="M907">
        <v>91</v>
      </c>
      <c r="N907">
        <v>56</v>
      </c>
    </row>
    <row r="908" spans="1:14">
      <c r="A908">
        <v>10925</v>
      </c>
      <c r="B908" t="s">
        <v>33</v>
      </c>
      <c r="C908" t="s">
        <v>24</v>
      </c>
      <c r="D908" t="s">
        <v>40</v>
      </c>
      <c r="E908">
        <v>7</v>
      </c>
      <c r="F908" s="3">
        <v>103</v>
      </c>
      <c r="G908">
        <v>7</v>
      </c>
      <c r="H908" t="s">
        <v>21</v>
      </c>
      <c r="I908">
        <v>66</v>
      </c>
      <c r="J908">
        <v>84</v>
      </c>
      <c r="K908">
        <v>52</v>
      </c>
      <c r="L908">
        <v>74</v>
      </c>
      <c r="M908">
        <v>52</v>
      </c>
      <c r="N908">
        <v>26</v>
      </c>
    </row>
    <row r="909" spans="1:14">
      <c r="A909">
        <v>10926</v>
      </c>
      <c r="B909" t="s">
        <v>33</v>
      </c>
      <c r="C909" t="s">
        <v>45</v>
      </c>
      <c r="D909" t="s">
        <v>51</v>
      </c>
      <c r="E909">
        <v>9</v>
      </c>
      <c r="F909" s="3">
        <v>259</v>
      </c>
      <c r="G909">
        <v>10</v>
      </c>
      <c r="H909" t="s">
        <v>21</v>
      </c>
      <c r="I909">
        <v>12</v>
      </c>
      <c r="J909">
        <v>4</v>
      </c>
      <c r="K909">
        <v>87</v>
      </c>
      <c r="L909">
        <v>48</v>
      </c>
      <c r="M909">
        <v>36</v>
      </c>
      <c r="N909">
        <v>7</v>
      </c>
    </row>
    <row r="910" spans="1:14">
      <c r="A910">
        <v>10927</v>
      </c>
      <c r="B910" t="s">
        <v>23</v>
      </c>
      <c r="C910" t="s">
        <v>45</v>
      </c>
      <c r="D910" t="s">
        <v>40</v>
      </c>
      <c r="E910">
        <v>7</v>
      </c>
      <c r="F910" s="3">
        <v>651</v>
      </c>
      <c r="G910">
        <v>5</v>
      </c>
      <c r="H910" t="s">
        <v>21</v>
      </c>
      <c r="I910">
        <v>74</v>
      </c>
      <c r="J910">
        <v>23</v>
      </c>
      <c r="K910">
        <v>53</v>
      </c>
      <c r="L910">
        <v>9</v>
      </c>
      <c r="M910">
        <v>41</v>
      </c>
      <c r="N910">
        <v>75</v>
      </c>
    </row>
    <row r="911" spans="1:14">
      <c r="A911">
        <v>10928</v>
      </c>
      <c r="B911" t="s">
        <v>31</v>
      </c>
      <c r="C911" t="s">
        <v>28</v>
      </c>
      <c r="D911" t="s">
        <v>25</v>
      </c>
      <c r="E911">
        <v>11</v>
      </c>
      <c r="F911" s="3">
        <v>59</v>
      </c>
      <c r="G911">
        <v>9</v>
      </c>
      <c r="H911" t="s">
        <v>17</v>
      </c>
      <c r="I911">
        <v>50</v>
      </c>
      <c r="J911">
        <v>92</v>
      </c>
      <c r="K911">
        <v>17</v>
      </c>
      <c r="L911">
        <v>46</v>
      </c>
      <c r="M911">
        <v>83</v>
      </c>
      <c r="N911">
        <v>34</v>
      </c>
    </row>
    <row r="912" spans="1:14">
      <c r="A912">
        <v>10929</v>
      </c>
      <c r="B912" t="s">
        <v>52</v>
      </c>
      <c r="C912" t="s">
        <v>37</v>
      </c>
      <c r="D912" t="s">
        <v>51</v>
      </c>
      <c r="E912">
        <v>9</v>
      </c>
      <c r="F912" s="3">
        <v>311</v>
      </c>
      <c r="G912">
        <v>6</v>
      </c>
      <c r="H912" t="s">
        <v>21</v>
      </c>
      <c r="I912">
        <v>25</v>
      </c>
      <c r="J912">
        <v>86</v>
      </c>
      <c r="K912">
        <v>81</v>
      </c>
      <c r="L912">
        <v>31</v>
      </c>
      <c r="M912">
        <v>9</v>
      </c>
      <c r="N912">
        <v>45</v>
      </c>
    </row>
    <row r="913" spans="1:14">
      <c r="A913">
        <v>10930</v>
      </c>
      <c r="B913" t="s">
        <v>31</v>
      </c>
      <c r="C913" t="s">
        <v>37</v>
      </c>
      <c r="D913" t="s">
        <v>51</v>
      </c>
      <c r="E913">
        <v>9</v>
      </c>
      <c r="F913" s="3">
        <v>496</v>
      </c>
      <c r="G913">
        <v>4</v>
      </c>
      <c r="H913" t="s">
        <v>17</v>
      </c>
      <c r="I913">
        <v>24</v>
      </c>
      <c r="J913">
        <v>41</v>
      </c>
      <c r="K913">
        <v>87</v>
      </c>
      <c r="L913">
        <v>61</v>
      </c>
      <c r="M913">
        <v>7</v>
      </c>
      <c r="N913">
        <v>83</v>
      </c>
    </row>
    <row r="914" spans="1:14">
      <c r="A914">
        <v>10931</v>
      </c>
      <c r="B914" t="s">
        <v>23</v>
      </c>
      <c r="C914" t="s">
        <v>32</v>
      </c>
      <c r="D914" t="s">
        <v>55</v>
      </c>
      <c r="E914">
        <v>4</v>
      </c>
      <c r="F914" s="3">
        <v>610</v>
      </c>
      <c r="G914">
        <v>7</v>
      </c>
      <c r="H914" t="s">
        <v>21</v>
      </c>
      <c r="I914">
        <v>85</v>
      </c>
      <c r="J914">
        <v>88</v>
      </c>
      <c r="K914">
        <v>3</v>
      </c>
      <c r="L914">
        <v>73</v>
      </c>
      <c r="M914">
        <v>41</v>
      </c>
      <c r="N914">
        <v>88</v>
      </c>
    </row>
    <row r="915" spans="1:14">
      <c r="A915">
        <v>10932</v>
      </c>
      <c r="B915" t="s">
        <v>47</v>
      </c>
      <c r="C915" t="s">
        <v>34</v>
      </c>
      <c r="D915" t="s">
        <v>20</v>
      </c>
      <c r="E915">
        <v>5</v>
      </c>
      <c r="F915" s="3">
        <v>125</v>
      </c>
      <c r="G915">
        <v>7</v>
      </c>
      <c r="H915" t="s">
        <v>17</v>
      </c>
      <c r="I915">
        <v>80</v>
      </c>
      <c r="J915">
        <v>60</v>
      </c>
      <c r="K915">
        <v>23</v>
      </c>
      <c r="L915">
        <v>73</v>
      </c>
      <c r="M915">
        <v>91</v>
      </c>
      <c r="N915">
        <v>49</v>
      </c>
    </row>
    <row r="916" spans="1:14">
      <c r="A916">
        <v>10933</v>
      </c>
      <c r="B916" t="s">
        <v>47</v>
      </c>
      <c r="C916" t="s">
        <v>32</v>
      </c>
      <c r="D916" t="s">
        <v>43</v>
      </c>
      <c r="E916">
        <v>9</v>
      </c>
      <c r="F916" s="3">
        <v>707</v>
      </c>
      <c r="G916">
        <v>6</v>
      </c>
      <c r="H916" t="s">
        <v>21</v>
      </c>
      <c r="I916">
        <v>31</v>
      </c>
      <c r="J916">
        <v>84</v>
      </c>
      <c r="K916">
        <v>46</v>
      </c>
      <c r="L916">
        <v>85</v>
      </c>
      <c r="M916">
        <v>99</v>
      </c>
      <c r="N916">
        <v>60</v>
      </c>
    </row>
    <row r="917" spans="1:14">
      <c r="A917">
        <v>10934</v>
      </c>
      <c r="B917" t="s">
        <v>18</v>
      </c>
      <c r="C917" t="s">
        <v>37</v>
      </c>
      <c r="D917" t="s">
        <v>29</v>
      </c>
      <c r="E917">
        <v>7</v>
      </c>
      <c r="F917" s="3">
        <v>881</v>
      </c>
      <c r="G917">
        <v>8</v>
      </c>
      <c r="H917" t="s">
        <v>21</v>
      </c>
      <c r="I917">
        <v>46</v>
      </c>
      <c r="J917">
        <v>32</v>
      </c>
      <c r="K917">
        <v>49</v>
      </c>
      <c r="L917">
        <v>99</v>
      </c>
      <c r="M917">
        <v>72</v>
      </c>
      <c r="N917">
        <v>48</v>
      </c>
    </row>
    <row r="918" spans="1:14">
      <c r="A918">
        <v>10935</v>
      </c>
      <c r="B918" t="s">
        <v>18</v>
      </c>
      <c r="C918" t="s">
        <v>24</v>
      </c>
      <c r="D918" t="s">
        <v>20</v>
      </c>
      <c r="E918">
        <v>2</v>
      </c>
      <c r="F918" s="3">
        <v>472</v>
      </c>
      <c r="G918">
        <v>6</v>
      </c>
      <c r="H918" t="s">
        <v>21</v>
      </c>
      <c r="I918">
        <v>50</v>
      </c>
      <c r="J918">
        <v>23</v>
      </c>
      <c r="K918">
        <v>47</v>
      </c>
      <c r="L918">
        <v>88</v>
      </c>
      <c r="M918">
        <v>63</v>
      </c>
      <c r="N918">
        <v>97</v>
      </c>
    </row>
    <row r="919" spans="1:14">
      <c r="A919">
        <v>10936</v>
      </c>
      <c r="B919" t="s">
        <v>47</v>
      </c>
      <c r="C919" t="s">
        <v>34</v>
      </c>
      <c r="D919" t="s">
        <v>55</v>
      </c>
      <c r="E919">
        <v>11</v>
      </c>
      <c r="F919" s="3">
        <v>788</v>
      </c>
      <c r="G919">
        <v>6</v>
      </c>
      <c r="H919" t="s">
        <v>17</v>
      </c>
      <c r="I919">
        <v>97</v>
      </c>
      <c r="J919">
        <v>83</v>
      </c>
      <c r="K919">
        <v>12</v>
      </c>
      <c r="L919">
        <v>45</v>
      </c>
      <c r="M919">
        <v>7</v>
      </c>
      <c r="N919">
        <v>70</v>
      </c>
    </row>
    <row r="920" spans="1:14">
      <c r="A920">
        <v>10937</v>
      </c>
      <c r="B920" t="s">
        <v>47</v>
      </c>
      <c r="C920" t="s">
        <v>28</v>
      </c>
      <c r="D920" t="s">
        <v>51</v>
      </c>
      <c r="E920">
        <v>7</v>
      </c>
      <c r="F920" s="3">
        <v>229</v>
      </c>
      <c r="G920">
        <v>10</v>
      </c>
      <c r="H920" t="s">
        <v>21</v>
      </c>
      <c r="I920">
        <v>89</v>
      </c>
      <c r="J920">
        <v>59</v>
      </c>
      <c r="K920">
        <v>77</v>
      </c>
      <c r="L920">
        <v>99</v>
      </c>
      <c r="M920">
        <v>30</v>
      </c>
      <c r="N920">
        <v>33</v>
      </c>
    </row>
    <row r="921" spans="1:14">
      <c r="A921">
        <v>10938</v>
      </c>
      <c r="B921" t="s">
        <v>47</v>
      </c>
      <c r="C921" t="s">
        <v>45</v>
      </c>
      <c r="D921" t="s">
        <v>51</v>
      </c>
      <c r="E921">
        <v>11</v>
      </c>
      <c r="F921" s="3">
        <v>73</v>
      </c>
      <c r="G921">
        <v>7</v>
      </c>
      <c r="H921" t="s">
        <v>21</v>
      </c>
      <c r="I921">
        <v>14</v>
      </c>
      <c r="J921">
        <v>6</v>
      </c>
      <c r="K921">
        <v>11</v>
      </c>
      <c r="L921">
        <v>73</v>
      </c>
      <c r="M921">
        <v>35</v>
      </c>
      <c r="N921">
        <v>69</v>
      </c>
    </row>
    <row r="922" spans="1:14">
      <c r="A922">
        <v>10939</v>
      </c>
      <c r="B922" t="s">
        <v>47</v>
      </c>
      <c r="C922" t="s">
        <v>38</v>
      </c>
      <c r="D922" t="s">
        <v>43</v>
      </c>
      <c r="E922">
        <v>9</v>
      </c>
      <c r="F922" s="3">
        <v>349</v>
      </c>
      <c r="G922">
        <v>11</v>
      </c>
      <c r="H922" t="s">
        <v>17</v>
      </c>
      <c r="I922">
        <v>93</v>
      </c>
      <c r="J922">
        <v>52</v>
      </c>
      <c r="K922">
        <v>2</v>
      </c>
      <c r="L922">
        <v>23</v>
      </c>
      <c r="M922">
        <v>48</v>
      </c>
      <c r="N922">
        <v>94</v>
      </c>
    </row>
    <row r="923" spans="1:14">
      <c r="A923">
        <v>10941</v>
      </c>
      <c r="B923" t="s">
        <v>18</v>
      </c>
      <c r="C923" t="s">
        <v>24</v>
      </c>
      <c r="D923" t="s">
        <v>25</v>
      </c>
      <c r="E923">
        <v>5</v>
      </c>
      <c r="F923" s="3">
        <v>400</v>
      </c>
      <c r="G923">
        <v>4</v>
      </c>
      <c r="H923" t="s">
        <v>21</v>
      </c>
      <c r="I923">
        <v>81</v>
      </c>
      <c r="J923">
        <v>8</v>
      </c>
      <c r="K923">
        <v>7</v>
      </c>
      <c r="L923">
        <v>15</v>
      </c>
      <c r="M923">
        <v>76</v>
      </c>
      <c r="N923">
        <v>71</v>
      </c>
    </row>
    <row r="924" spans="1:14">
      <c r="A924">
        <v>10942</v>
      </c>
      <c r="B924" t="s">
        <v>31</v>
      </c>
      <c r="C924" t="s">
        <v>38</v>
      </c>
      <c r="D924" t="s">
        <v>46</v>
      </c>
      <c r="E924">
        <v>10</v>
      </c>
      <c r="F924" s="3">
        <v>328</v>
      </c>
      <c r="G924">
        <v>7</v>
      </c>
      <c r="H924" t="s">
        <v>21</v>
      </c>
      <c r="I924">
        <v>34</v>
      </c>
      <c r="J924">
        <v>63</v>
      </c>
      <c r="K924">
        <v>8</v>
      </c>
      <c r="L924">
        <v>39</v>
      </c>
      <c r="M924">
        <v>20</v>
      </c>
      <c r="N924">
        <v>53</v>
      </c>
    </row>
    <row r="925" spans="1:14">
      <c r="A925">
        <v>10943</v>
      </c>
      <c r="B925" t="s">
        <v>18</v>
      </c>
      <c r="C925" t="s">
        <v>42</v>
      </c>
      <c r="D925" t="s">
        <v>55</v>
      </c>
      <c r="E925">
        <v>7</v>
      </c>
      <c r="F925" s="3">
        <v>177</v>
      </c>
      <c r="G925">
        <v>7</v>
      </c>
      <c r="H925" t="s">
        <v>17</v>
      </c>
      <c r="I925">
        <v>74</v>
      </c>
      <c r="J925">
        <v>64</v>
      </c>
      <c r="K925">
        <v>83</v>
      </c>
      <c r="L925">
        <v>70</v>
      </c>
      <c r="M925">
        <v>90</v>
      </c>
      <c r="N925">
        <v>18</v>
      </c>
    </row>
    <row r="926" spans="1:14">
      <c r="A926">
        <v>10944</v>
      </c>
      <c r="B926" t="s">
        <v>47</v>
      </c>
      <c r="C926" t="s">
        <v>24</v>
      </c>
      <c r="D926" t="s">
        <v>55</v>
      </c>
      <c r="E926">
        <v>5</v>
      </c>
      <c r="F926" s="3">
        <v>140</v>
      </c>
      <c r="G926">
        <v>9</v>
      </c>
      <c r="H926" t="s">
        <v>17</v>
      </c>
      <c r="I926">
        <v>98</v>
      </c>
      <c r="J926">
        <v>57</v>
      </c>
      <c r="K926">
        <v>33</v>
      </c>
      <c r="L926">
        <v>19</v>
      </c>
      <c r="M926">
        <v>27</v>
      </c>
      <c r="N926">
        <v>23</v>
      </c>
    </row>
    <row r="927" spans="1:14">
      <c r="A927">
        <v>10945</v>
      </c>
      <c r="B927" t="s">
        <v>18</v>
      </c>
      <c r="C927" t="s">
        <v>42</v>
      </c>
      <c r="D927" t="s">
        <v>51</v>
      </c>
      <c r="E927">
        <v>9</v>
      </c>
      <c r="F927" s="3">
        <v>608</v>
      </c>
      <c r="G927">
        <v>8</v>
      </c>
      <c r="H927" t="s">
        <v>21</v>
      </c>
      <c r="I927">
        <v>38</v>
      </c>
      <c r="J927">
        <v>62</v>
      </c>
      <c r="K927">
        <v>36</v>
      </c>
      <c r="L927">
        <v>92</v>
      </c>
      <c r="M927">
        <v>88</v>
      </c>
      <c r="N927">
        <v>90</v>
      </c>
    </row>
    <row r="928" spans="1:14">
      <c r="A928">
        <v>10946</v>
      </c>
      <c r="B928" t="s">
        <v>33</v>
      </c>
      <c r="C928" t="s">
        <v>42</v>
      </c>
      <c r="D928" t="s">
        <v>43</v>
      </c>
      <c r="E928">
        <v>10</v>
      </c>
      <c r="F928" s="3">
        <v>748</v>
      </c>
      <c r="G928">
        <v>6</v>
      </c>
      <c r="H928" t="s">
        <v>17</v>
      </c>
      <c r="I928">
        <v>54</v>
      </c>
      <c r="J928">
        <v>93</v>
      </c>
      <c r="K928">
        <v>62</v>
      </c>
      <c r="L928">
        <v>21</v>
      </c>
      <c r="M928">
        <v>31</v>
      </c>
      <c r="N928">
        <v>8</v>
      </c>
    </row>
    <row r="929" spans="1:14">
      <c r="A929">
        <v>10947</v>
      </c>
      <c r="B929" t="s">
        <v>33</v>
      </c>
      <c r="C929" t="s">
        <v>28</v>
      </c>
      <c r="D929" t="s">
        <v>29</v>
      </c>
      <c r="E929">
        <v>1</v>
      </c>
      <c r="F929" s="3">
        <v>203</v>
      </c>
      <c r="G929">
        <v>9</v>
      </c>
      <c r="H929" t="s">
        <v>21</v>
      </c>
      <c r="I929">
        <v>28</v>
      </c>
      <c r="J929">
        <v>85</v>
      </c>
      <c r="K929">
        <v>45</v>
      </c>
      <c r="L929">
        <v>12</v>
      </c>
      <c r="M929">
        <v>97</v>
      </c>
      <c r="N929">
        <v>63</v>
      </c>
    </row>
    <row r="930" spans="1:14">
      <c r="A930">
        <v>10948</v>
      </c>
      <c r="B930" t="s">
        <v>33</v>
      </c>
      <c r="C930" t="s">
        <v>37</v>
      </c>
      <c r="D930" t="s">
        <v>40</v>
      </c>
      <c r="E930">
        <v>6</v>
      </c>
      <c r="F930" s="3">
        <v>604</v>
      </c>
      <c r="G930">
        <v>6</v>
      </c>
      <c r="H930" t="s">
        <v>21</v>
      </c>
      <c r="I930">
        <v>76</v>
      </c>
      <c r="J930">
        <v>3</v>
      </c>
      <c r="K930">
        <v>54</v>
      </c>
      <c r="L930">
        <v>75</v>
      </c>
      <c r="M930">
        <v>48</v>
      </c>
      <c r="N930">
        <v>19</v>
      </c>
    </row>
    <row r="931" spans="1:14">
      <c r="A931">
        <v>10949</v>
      </c>
      <c r="B931" t="s">
        <v>31</v>
      </c>
      <c r="C931" t="s">
        <v>28</v>
      </c>
      <c r="D931" t="s">
        <v>55</v>
      </c>
      <c r="E931">
        <v>7</v>
      </c>
      <c r="F931" s="3">
        <v>774</v>
      </c>
      <c r="G931">
        <v>9</v>
      </c>
      <c r="H931" t="s">
        <v>21</v>
      </c>
      <c r="I931">
        <v>32</v>
      </c>
      <c r="J931">
        <v>23</v>
      </c>
      <c r="K931">
        <v>41</v>
      </c>
      <c r="L931">
        <v>91</v>
      </c>
      <c r="M931">
        <v>19</v>
      </c>
      <c r="N931">
        <v>76</v>
      </c>
    </row>
    <row r="932" spans="1:14">
      <c r="A932">
        <v>10950</v>
      </c>
      <c r="B932" t="s">
        <v>33</v>
      </c>
      <c r="C932" t="s">
        <v>42</v>
      </c>
      <c r="D932" t="s">
        <v>20</v>
      </c>
      <c r="E932">
        <v>1</v>
      </c>
      <c r="F932" s="3">
        <v>30</v>
      </c>
      <c r="G932">
        <v>6</v>
      </c>
      <c r="H932" t="s">
        <v>17</v>
      </c>
      <c r="I932">
        <v>29</v>
      </c>
      <c r="J932">
        <v>76</v>
      </c>
      <c r="K932">
        <v>64</v>
      </c>
      <c r="L932">
        <v>11</v>
      </c>
      <c r="M932">
        <v>80</v>
      </c>
      <c r="N932">
        <v>39</v>
      </c>
    </row>
    <row r="933" spans="1:14">
      <c r="A933">
        <v>10952</v>
      </c>
      <c r="B933" t="s">
        <v>18</v>
      </c>
      <c r="C933" t="s">
        <v>42</v>
      </c>
      <c r="D933" t="s">
        <v>43</v>
      </c>
      <c r="E933">
        <v>6</v>
      </c>
      <c r="F933" s="3">
        <v>507</v>
      </c>
      <c r="G933">
        <v>8</v>
      </c>
      <c r="H933" t="s">
        <v>21</v>
      </c>
      <c r="I933">
        <v>8</v>
      </c>
      <c r="J933">
        <v>37</v>
      </c>
      <c r="K933">
        <v>98</v>
      </c>
      <c r="L933">
        <v>18</v>
      </c>
      <c r="M933">
        <v>5</v>
      </c>
      <c r="N933">
        <v>38</v>
      </c>
    </row>
    <row r="934" spans="1:14">
      <c r="A934">
        <v>10953</v>
      </c>
      <c r="B934" t="s">
        <v>31</v>
      </c>
      <c r="C934" t="s">
        <v>37</v>
      </c>
      <c r="D934" t="s">
        <v>46</v>
      </c>
      <c r="E934">
        <v>7</v>
      </c>
      <c r="F934" s="3">
        <v>551</v>
      </c>
      <c r="G934">
        <v>6</v>
      </c>
      <c r="H934" t="s">
        <v>17</v>
      </c>
      <c r="I934">
        <v>87</v>
      </c>
      <c r="J934">
        <v>59</v>
      </c>
      <c r="K934">
        <v>23</v>
      </c>
      <c r="L934">
        <v>52</v>
      </c>
      <c r="M934">
        <v>21</v>
      </c>
      <c r="N934">
        <v>44</v>
      </c>
    </row>
    <row r="935" spans="1:14">
      <c r="A935">
        <v>10954</v>
      </c>
      <c r="B935" t="s">
        <v>47</v>
      </c>
      <c r="C935" t="s">
        <v>32</v>
      </c>
      <c r="D935" t="s">
        <v>51</v>
      </c>
      <c r="E935">
        <v>5</v>
      </c>
      <c r="F935" s="3">
        <v>691</v>
      </c>
      <c r="G935">
        <v>4</v>
      </c>
      <c r="H935" t="s">
        <v>21</v>
      </c>
      <c r="I935">
        <v>44</v>
      </c>
      <c r="J935">
        <v>33</v>
      </c>
      <c r="K935">
        <v>17</v>
      </c>
      <c r="L935">
        <v>63</v>
      </c>
      <c r="M935">
        <v>26</v>
      </c>
      <c r="N935">
        <v>99</v>
      </c>
    </row>
    <row r="936" spans="1:14">
      <c r="A936">
        <v>10955</v>
      </c>
      <c r="B936" t="s">
        <v>47</v>
      </c>
      <c r="C936" t="s">
        <v>45</v>
      </c>
      <c r="D936" t="s">
        <v>20</v>
      </c>
      <c r="E936">
        <v>1</v>
      </c>
      <c r="F936" s="3">
        <v>169</v>
      </c>
      <c r="G936">
        <v>9</v>
      </c>
      <c r="H936" t="s">
        <v>21</v>
      </c>
      <c r="I936">
        <v>82</v>
      </c>
      <c r="J936">
        <v>1</v>
      </c>
      <c r="K936">
        <v>68</v>
      </c>
      <c r="L936">
        <v>97</v>
      </c>
      <c r="M936">
        <v>19</v>
      </c>
      <c r="N936">
        <v>45</v>
      </c>
    </row>
    <row r="937" spans="1:14">
      <c r="A937">
        <v>10956</v>
      </c>
      <c r="B937" t="s">
        <v>47</v>
      </c>
      <c r="C937" t="s">
        <v>42</v>
      </c>
      <c r="D937" t="s">
        <v>25</v>
      </c>
      <c r="E937">
        <v>2</v>
      </c>
      <c r="F937" s="3">
        <v>676</v>
      </c>
      <c r="G937">
        <v>10</v>
      </c>
      <c r="H937" t="s">
        <v>21</v>
      </c>
      <c r="I937">
        <v>55</v>
      </c>
      <c r="J937">
        <v>99</v>
      </c>
      <c r="K937">
        <v>92</v>
      </c>
      <c r="L937">
        <v>52</v>
      </c>
      <c r="M937">
        <v>36</v>
      </c>
      <c r="N937">
        <v>59</v>
      </c>
    </row>
    <row r="938" spans="1:14">
      <c r="A938">
        <v>10957</v>
      </c>
      <c r="B938" t="s">
        <v>33</v>
      </c>
      <c r="C938" t="s">
        <v>28</v>
      </c>
      <c r="D938" t="s">
        <v>25</v>
      </c>
      <c r="E938">
        <v>4</v>
      </c>
      <c r="F938" s="3">
        <v>696</v>
      </c>
      <c r="G938">
        <v>9</v>
      </c>
      <c r="H938" t="s">
        <v>21</v>
      </c>
      <c r="I938">
        <v>17</v>
      </c>
      <c r="J938">
        <v>22</v>
      </c>
      <c r="K938">
        <v>4</v>
      </c>
      <c r="L938">
        <v>27</v>
      </c>
      <c r="M938">
        <v>31</v>
      </c>
      <c r="N938">
        <v>61</v>
      </c>
    </row>
    <row r="939" spans="1:14">
      <c r="A939">
        <v>10958</v>
      </c>
      <c r="B939" t="s">
        <v>47</v>
      </c>
      <c r="C939" t="s">
        <v>50</v>
      </c>
      <c r="D939" t="s">
        <v>48</v>
      </c>
      <c r="E939">
        <v>1</v>
      </c>
      <c r="F939" s="3">
        <v>751</v>
      </c>
      <c r="G939">
        <v>6</v>
      </c>
      <c r="H939" t="s">
        <v>21</v>
      </c>
      <c r="I939">
        <v>33</v>
      </c>
      <c r="J939">
        <v>54</v>
      </c>
      <c r="K939">
        <v>24</v>
      </c>
      <c r="L939">
        <v>61</v>
      </c>
      <c r="M939">
        <v>8</v>
      </c>
      <c r="N939">
        <v>73</v>
      </c>
    </row>
    <row r="940" spans="1:14">
      <c r="A940">
        <v>10959</v>
      </c>
      <c r="B940" t="s">
        <v>18</v>
      </c>
      <c r="C940" t="s">
        <v>37</v>
      </c>
      <c r="D940" t="s">
        <v>55</v>
      </c>
      <c r="E940">
        <v>9</v>
      </c>
      <c r="F940" s="3">
        <v>38</v>
      </c>
      <c r="G940">
        <v>4</v>
      </c>
      <c r="H940" t="s">
        <v>17</v>
      </c>
      <c r="I940">
        <v>6</v>
      </c>
      <c r="J940">
        <v>51</v>
      </c>
      <c r="K940">
        <v>60</v>
      </c>
      <c r="L940">
        <v>67</v>
      </c>
      <c r="M940">
        <v>59</v>
      </c>
      <c r="N940">
        <v>58</v>
      </c>
    </row>
    <row r="941" spans="1:14">
      <c r="A941">
        <v>10960</v>
      </c>
      <c r="B941" t="s">
        <v>52</v>
      </c>
      <c r="C941" t="s">
        <v>24</v>
      </c>
      <c r="D941" t="s">
        <v>46</v>
      </c>
      <c r="E941">
        <v>11</v>
      </c>
      <c r="F941" s="3">
        <v>899</v>
      </c>
      <c r="G941">
        <v>7</v>
      </c>
      <c r="H941" t="s">
        <v>21</v>
      </c>
      <c r="I941">
        <v>23</v>
      </c>
      <c r="J941">
        <v>56</v>
      </c>
      <c r="K941">
        <v>11</v>
      </c>
      <c r="L941">
        <v>70</v>
      </c>
      <c r="M941">
        <v>60</v>
      </c>
      <c r="N941">
        <v>34</v>
      </c>
    </row>
    <row r="942" spans="1:14">
      <c r="A942">
        <v>10961</v>
      </c>
      <c r="B942" t="s">
        <v>31</v>
      </c>
      <c r="C942" t="s">
        <v>28</v>
      </c>
      <c r="D942" t="s">
        <v>48</v>
      </c>
      <c r="E942">
        <v>2</v>
      </c>
      <c r="F942" s="3">
        <v>318</v>
      </c>
      <c r="G942">
        <v>11</v>
      </c>
      <c r="H942" t="s">
        <v>21</v>
      </c>
      <c r="I942">
        <v>19</v>
      </c>
      <c r="J942">
        <v>61</v>
      </c>
      <c r="K942">
        <v>41</v>
      </c>
      <c r="L942">
        <v>45</v>
      </c>
      <c r="M942">
        <v>24</v>
      </c>
      <c r="N942">
        <v>97</v>
      </c>
    </row>
    <row r="943" spans="1:14">
      <c r="A943">
        <v>10962</v>
      </c>
      <c r="B943" t="s">
        <v>31</v>
      </c>
      <c r="C943" t="s">
        <v>45</v>
      </c>
      <c r="D943" t="s">
        <v>29</v>
      </c>
      <c r="E943">
        <v>2</v>
      </c>
      <c r="F943" s="3">
        <v>301</v>
      </c>
      <c r="G943">
        <v>9</v>
      </c>
      <c r="H943" t="s">
        <v>17</v>
      </c>
      <c r="I943">
        <v>85</v>
      </c>
      <c r="J943">
        <v>70</v>
      </c>
      <c r="K943">
        <v>85</v>
      </c>
      <c r="L943">
        <v>9</v>
      </c>
      <c r="M943">
        <v>42</v>
      </c>
      <c r="N943">
        <v>62</v>
      </c>
    </row>
    <row r="944" spans="1:14">
      <c r="A944">
        <v>10963</v>
      </c>
      <c r="B944" t="s">
        <v>23</v>
      </c>
      <c r="C944" t="s">
        <v>24</v>
      </c>
      <c r="D944" t="s">
        <v>25</v>
      </c>
      <c r="E944">
        <v>5</v>
      </c>
      <c r="F944" s="3">
        <v>427</v>
      </c>
      <c r="G944">
        <v>11</v>
      </c>
      <c r="H944" t="s">
        <v>21</v>
      </c>
      <c r="I944">
        <v>67</v>
      </c>
      <c r="J944">
        <v>12</v>
      </c>
      <c r="K944">
        <v>17</v>
      </c>
      <c r="L944">
        <v>86</v>
      </c>
      <c r="M944">
        <v>8</v>
      </c>
      <c r="N944">
        <v>22</v>
      </c>
    </row>
    <row r="945" spans="1:14">
      <c r="A945">
        <v>10964</v>
      </c>
      <c r="B945" t="s">
        <v>33</v>
      </c>
      <c r="C945" t="s">
        <v>24</v>
      </c>
      <c r="D945" t="s">
        <v>25</v>
      </c>
      <c r="E945">
        <v>8</v>
      </c>
      <c r="F945" s="3">
        <v>499</v>
      </c>
      <c r="G945">
        <v>5</v>
      </c>
      <c r="H945" t="s">
        <v>17</v>
      </c>
      <c r="I945">
        <v>82</v>
      </c>
      <c r="J945">
        <v>73</v>
      </c>
      <c r="K945">
        <v>61</v>
      </c>
      <c r="L945">
        <v>88</v>
      </c>
      <c r="M945">
        <v>99</v>
      </c>
      <c r="N945">
        <v>74</v>
      </c>
    </row>
    <row r="946" spans="1:14">
      <c r="A946">
        <v>10965</v>
      </c>
      <c r="B946" t="s">
        <v>47</v>
      </c>
      <c r="C946" t="s">
        <v>28</v>
      </c>
      <c r="D946" t="s">
        <v>40</v>
      </c>
      <c r="E946">
        <v>6</v>
      </c>
      <c r="F946" s="3">
        <v>915</v>
      </c>
      <c r="G946">
        <v>4</v>
      </c>
      <c r="H946" t="s">
        <v>21</v>
      </c>
      <c r="I946">
        <v>39</v>
      </c>
      <c r="J946">
        <v>45</v>
      </c>
      <c r="K946">
        <v>38</v>
      </c>
      <c r="L946">
        <v>15</v>
      </c>
      <c r="M946">
        <v>61</v>
      </c>
      <c r="N946">
        <v>30</v>
      </c>
    </row>
    <row r="947" spans="1:14">
      <c r="A947">
        <v>10966</v>
      </c>
      <c r="B947" t="s">
        <v>23</v>
      </c>
      <c r="C947" t="s">
        <v>28</v>
      </c>
      <c r="D947" t="s">
        <v>29</v>
      </c>
      <c r="E947">
        <v>2</v>
      </c>
      <c r="F947" s="3">
        <v>741</v>
      </c>
      <c r="G947">
        <v>6</v>
      </c>
      <c r="H947" t="s">
        <v>21</v>
      </c>
      <c r="I947">
        <v>3</v>
      </c>
      <c r="J947">
        <v>95</v>
      </c>
      <c r="K947">
        <v>92</v>
      </c>
      <c r="L947">
        <v>69</v>
      </c>
      <c r="M947">
        <v>33</v>
      </c>
      <c r="N947">
        <v>79</v>
      </c>
    </row>
    <row r="948" spans="1:14">
      <c r="A948">
        <v>10967</v>
      </c>
      <c r="B948" t="s">
        <v>52</v>
      </c>
      <c r="C948" t="s">
        <v>28</v>
      </c>
      <c r="D948" t="s">
        <v>40</v>
      </c>
      <c r="E948">
        <v>9</v>
      </c>
      <c r="F948" s="3">
        <v>635</v>
      </c>
      <c r="G948">
        <v>10</v>
      </c>
      <c r="H948" t="s">
        <v>21</v>
      </c>
      <c r="I948">
        <v>43</v>
      </c>
      <c r="J948">
        <v>89</v>
      </c>
      <c r="K948">
        <v>38</v>
      </c>
      <c r="L948">
        <v>89</v>
      </c>
      <c r="M948">
        <v>17</v>
      </c>
      <c r="N948">
        <v>24</v>
      </c>
    </row>
    <row r="949" spans="1:14">
      <c r="A949">
        <v>10968</v>
      </c>
      <c r="B949" t="s">
        <v>33</v>
      </c>
      <c r="C949" t="s">
        <v>34</v>
      </c>
      <c r="D949" t="s">
        <v>20</v>
      </c>
      <c r="E949">
        <v>4</v>
      </c>
      <c r="F949" s="3">
        <v>531</v>
      </c>
      <c r="G949">
        <v>10</v>
      </c>
      <c r="H949" t="s">
        <v>21</v>
      </c>
      <c r="I949">
        <v>47</v>
      </c>
      <c r="J949">
        <v>54</v>
      </c>
      <c r="K949">
        <v>29</v>
      </c>
      <c r="L949">
        <v>30</v>
      </c>
      <c r="M949">
        <v>29</v>
      </c>
      <c r="N949">
        <v>60</v>
      </c>
    </row>
    <row r="950" spans="1:14">
      <c r="A950">
        <v>10969</v>
      </c>
      <c r="B950" t="s">
        <v>52</v>
      </c>
      <c r="C950" t="s">
        <v>42</v>
      </c>
      <c r="D950" t="s">
        <v>35</v>
      </c>
      <c r="E950">
        <v>11</v>
      </c>
      <c r="F950" s="3">
        <v>357</v>
      </c>
      <c r="G950">
        <v>5</v>
      </c>
      <c r="H950" t="s">
        <v>17</v>
      </c>
      <c r="I950">
        <v>26</v>
      </c>
      <c r="J950">
        <v>12</v>
      </c>
      <c r="K950">
        <v>50</v>
      </c>
      <c r="L950">
        <v>9</v>
      </c>
      <c r="M950">
        <v>25</v>
      </c>
      <c r="N950">
        <v>52</v>
      </c>
    </row>
    <row r="951" spans="1:14">
      <c r="A951">
        <v>10970</v>
      </c>
      <c r="B951" t="s">
        <v>52</v>
      </c>
      <c r="C951" t="s">
        <v>50</v>
      </c>
      <c r="D951" t="s">
        <v>35</v>
      </c>
      <c r="E951">
        <v>2</v>
      </c>
      <c r="F951" s="3">
        <v>805</v>
      </c>
      <c r="G951">
        <v>11</v>
      </c>
      <c r="H951" t="s">
        <v>21</v>
      </c>
      <c r="I951">
        <v>16</v>
      </c>
      <c r="J951">
        <v>51</v>
      </c>
      <c r="K951">
        <v>16</v>
      </c>
      <c r="L951">
        <v>56</v>
      </c>
      <c r="M951">
        <v>82</v>
      </c>
      <c r="N951">
        <v>79</v>
      </c>
    </row>
    <row r="952" spans="1:14">
      <c r="A952">
        <v>10971</v>
      </c>
      <c r="B952" t="s">
        <v>18</v>
      </c>
      <c r="C952" t="s">
        <v>42</v>
      </c>
      <c r="D952" t="s">
        <v>43</v>
      </c>
      <c r="E952">
        <v>7</v>
      </c>
      <c r="F952" s="3">
        <v>897</v>
      </c>
      <c r="G952">
        <v>5</v>
      </c>
      <c r="H952" t="s">
        <v>21</v>
      </c>
      <c r="I952">
        <v>54</v>
      </c>
      <c r="J952">
        <v>8</v>
      </c>
      <c r="K952">
        <v>95</v>
      </c>
      <c r="L952">
        <v>68</v>
      </c>
      <c r="M952">
        <v>87</v>
      </c>
      <c r="N952">
        <v>5</v>
      </c>
    </row>
    <row r="953" spans="1:14">
      <c r="A953">
        <v>10972</v>
      </c>
      <c r="B953" t="s">
        <v>47</v>
      </c>
      <c r="C953" t="s">
        <v>24</v>
      </c>
      <c r="D953" t="s">
        <v>46</v>
      </c>
      <c r="E953">
        <v>1</v>
      </c>
      <c r="F953" s="3">
        <v>240</v>
      </c>
      <c r="G953">
        <v>9</v>
      </c>
      <c r="H953" t="s">
        <v>21</v>
      </c>
      <c r="I953">
        <v>72</v>
      </c>
      <c r="J953">
        <v>4</v>
      </c>
      <c r="K953">
        <v>46</v>
      </c>
      <c r="L953">
        <v>57</v>
      </c>
      <c r="M953">
        <v>77</v>
      </c>
      <c r="N953">
        <v>7</v>
      </c>
    </row>
    <row r="954" spans="1:14">
      <c r="A954">
        <v>10973</v>
      </c>
      <c r="B954" t="s">
        <v>23</v>
      </c>
      <c r="C954" t="s">
        <v>24</v>
      </c>
      <c r="D954" t="s">
        <v>35</v>
      </c>
      <c r="E954">
        <v>6</v>
      </c>
      <c r="F954" s="3">
        <v>210</v>
      </c>
      <c r="G954">
        <v>11</v>
      </c>
      <c r="H954" t="s">
        <v>17</v>
      </c>
      <c r="I954">
        <v>88</v>
      </c>
      <c r="J954">
        <v>64</v>
      </c>
      <c r="K954">
        <v>21</v>
      </c>
      <c r="L954">
        <v>4</v>
      </c>
      <c r="M954">
        <v>67</v>
      </c>
      <c r="N954">
        <v>34</v>
      </c>
    </row>
    <row r="955" spans="1:14">
      <c r="A955">
        <v>10974</v>
      </c>
      <c r="B955" t="s">
        <v>47</v>
      </c>
      <c r="C955" t="s">
        <v>28</v>
      </c>
      <c r="D955" t="s">
        <v>29</v>
      </c>
      <c r="E955">
        <v>5</v>
      </c>
      <c r="F955" s="3">
        <v>925</v>
      </c>
      <c r="G955">
        <v>5</v>
      </c>
      <c r="H955" t="s">
        <v>17</v>
      </c>
      <c r="I955">
        <v>2</v>
      </c>
      <c r="J955">
        <v>56</v>
      </c>
      <c r="K955">
        <v>21</v>
      </c>
      <c r="L955">
        <v>70</v>
      </c>
      <c r="M955">
        <v>97</v>
      </c>
      <c r="N955">
        <v>21</v>
      </c>
    </row>
    <row r="956" spans="1:14">
      <c r="A956">
        <v>10975</v>
      </c>
      <c r="B956" t="s">
        <v>23</v>
      </c>
      <c r="C956" t="s">
        <v>19</v>
      </c>
      <c r="D956" t="s">
        <v>51</v>
      </c>
      <c r="E956">
        <v>3</v>
      </c>
      <c r="F956" s="3">
        <v>816</v>
      </c>
      <c r="G956">
        <v>10</v>
      </c>
      <c r="H956" t="s">
        <v>21</v>
      </c>
      <c r="I956">
        <v>80</v>
      </c>
      <c r="J956">
        <v>44</v>
      </c>
      <c r="K956">
        <v>70</v>
      </c>
      <c r="L956">
        <v>80</v>
      </c>
      <c r="M956">
        <v>18</v>
      </c>
      <c r="N956">
        <v>86</v>
      </c>
    </row>
    <row r="957" spans="1:14">
      <c r="A957">
        <v>10976</v>
      </c>
      <c r="B957" t="s">
        <v>18</v>
      </c>
      <c r="C957" t="s">
        <v>28</v>
      </c>
      <c r="D957" t="s">
        <v>43</v>
      </c>
      <c r="E957">
        <v>8</v>
      </c>
      <c r="F957" s="3">
        <v>839</v>
      </c>
      <c r="G957">
        <v>8</v>
      </c>
      <c r="H957" t="s">
        <v>17</v>
      </c>
      <c r="I957">
        <v>73</v>
      </c>
      <c r="J957">
        <v>29</v>
      </c>
      <c r="K957">
        <v>53</v>
      </c>
      <c r="L957">
        <v>10</v>
      </c>
      <c r="M957">
        <v>52</v>
      </c>
      <c r="N957">
        <v>23</v>
      </c>
    </row>
    <row r="958" spans="1:14">
      <c r="A958">
        <v>10977</v>
      </c>
      <c r="B958" t="s">
        <v>18</v>
      </c>
      <c r="C958" t="s">
        <v>50</v>
      </c>
      <c r="D958" t="s">
        <v>40</v>
      </c>
      <c r="E958">
        <v>6</v>
      </c>
      <c r="F958" s="3">
        <v>268</v>
      </c>
      <c r="G958">
        <v>5</v>
      </c>
      <c r="H958" t="s">
        <v>21</v>
      </c>
      <c r="I958">
        <v>96</v>
      </c>
      <c r="J958">
        <v>81</v>
      </c>
      <c r="K958">
        <v>19</v>
      </c>
      <c r="L958">
        <v>42</v>
      </c>
      <c r="M958">
        <v>21</v>
      </c>
      <c r="N958">
        <v>85</v>
      </c>
    </row>
    <row r="959" spans="1:14">
      <c r="A959">
        <v>10978</v>
      </c>
      <c r="B959" t="s">
        <v>31</v>
      </c>
      <c r="C959" t="s">
        <v>19</v>
      </c>
      <c r="D959" t="s">
        <v>55</v>
      </c>
      <c r="E959">
        <v>11</v>
      </c>
      <c r="F959" s="3">
        <v>297</v>
      </c>
      <c r="G959">
        <v>6</v>
      </c>
      <c r="H959" t="s">
        <v>21</v>
      </c>
      <c r="I959">
        <v>65</v>
      </c>
      <c r="J959">
        <v>18</v>
      </c>
      <c r="K959">
        <v>96</v>
      </c>
      <c r="L959">
        <v>66</v>
      </c>
      <c r="M959">
        <v>2</v>
      </c>
      <c r="N959">
        <v>33</v>
      </c>
    </row>
    <row r="960" spans="1:14">
      <c r="A960">
        <v>10979</v>
      </c>
      <c r="B960" t="s">
        <v>47</v>
      </c>
      <c r="C960" t="s">
        <v>34</v>
      </c>
      <c r="D960" t="s">
        <v>40</v>
      </c>
      <c r="E960">
        <v>3</v>
      </c>
      <c r="F960" s="3">
        <v>139</v>
      </c>
      <c r="G960">
        <v>10</v>
      </c>
      <c r="H960" t="s">
        <v>17</v>
      </c>
      <c r="I960">
        <v>80</v>
      </c>
      <c r="J960">
        <v>80</v>
      </c>
      <c r="K960">
        <v>89</v>
      </c>
      <c r="L960">
        <v>11</v>
      </c>
      <c r="M960">
        <v>1</v>
      </c>
      <c r="N960">
        <v>81</v>
      </c>
    </row>
    <row r="961" spans="1:14">
      <c r="A961">
        <v>10980</v>
      </c>
      <c r="B961" t="s">
        <v>52</v>
      </c>
      <c r="C961" t="s">
        <v>19</v>
      </c>
      <c r="D961" t="s">
        <v>35</v>
      </c>
      <c r="E961">
        <v>10</v>
      </c>
      <c r="F961" s="3">
        <v>635</v>
      </c>
      <c r="G961">
        <v>6</v>
      </c>
      <c r="H961" t="s">
        <v>21</v>
      </c>
      <c r="I961">
        <v>48</v>
      </c>
      <c r="J961">
        <v>23</v>
      </c>
      <c r="K961">
        <v>5</v>
      </c>
      <c r="L961">
        <v>31</v>
      </c>
      <c r="M961">
        <v>80</v>
      </c>
      <c r="N961">
        <v>6</v>
      </c>
    </row>
    <row r="962" spans="1:14">
      <c r="A962">
        <v>10981</v>
      </c>
      <c r="B962" t="s">
        <v>18</v>
      </c>
      <c r="C962" t="s">
        <v>42</v>
      </c>
      <c r="D962" t="s">
        <v>48</v>
      </c>
      <c r="E962">
        <v>2</v>
      </c>
      <c r="F962" s="3">
        <v>644</v>
      </c>
      <c r="G962">
        <v>6</v>
      </c>
      <c r="H962" t="s">
        <v>21</v>
      </c>
      <c r="I962">
        <v>61</v>
      </c>
      <c r="J962">
        <v>74</v>
      </c>
      <c r="K962">
        <v>42</v>
      </c>
      <c r="L962">
        <v>99</v>
      </c>
      <c r="M962">
        <v>34</v>
      </c>
      <c r="N962">
        <v>97</v>
      </c>
    </row>
    <row r="963" spans="1:14">
      <c r="A963">
        <v>10982</v>
      </c>
      <c r="B963" t="s">
        <v>33</v>
      </c>
      <c r="C963" t="s">
        <v>19</v>
      </c>
      <c r="D963" t="s">
        <v>35</v>
      </c>
      <c r="E963">
        <v>10</v>
      </c>
      <c r="F963" s="3">
        <v>596</v>
      </c>
      <c r="G963">
        <v>9</v>
      </c>
      <c r="H963" t="s">
        <v>21</v>
      </c>
      <c r="I963">
        <v>1</v>
      </c>
      <c r="J963">
        <v>95</v>
      </c>
      <c r="K963">
        <v>45</v>
      </c>
      <c r="L963">
        <v>43</v>
      </c>
      <c r="M963">
        <v>72</v>
      </c>
      <c r="N963">
        <v>76</v>
      </c>
    </row>
    <row r="964" spans="1:14">
      <c r="A964">
        <v>10983</v>
      </c>
      <c r="B964" t="s">
        <v>23</v>
      </c>
      <c r="C964" t="s">
        <v>37</v>
      </c>
      <c r="D964" t="s">
        <v>48</v>
      </c>
      <c r="E964">
        <v>1</v>
      </c>
      <c r="F964" s="3">
        <v>355</v>
      </c>
      <c r="G964">
        <v>7</v>
      </c>
      <c r="H964" t="s">
        <v>17</v>
      </c>
      <c r="I964">
        <v>9</v>
      </c>
      <c r="J964">
        <v>62</v>
      </c>
      <c r="K964">
        <v>64</v>
      </c>
      <c r="L964">
        <v>42</v>
      </c>
      <c r="M964">
        <v>44</v>
      </c>
      <c r="N964">
        <v>95</v>
      </c>
    </row>
    <row r="965" spans="1:14">
      <c r="A965">
        <v>10984</v>
      </c>
      <c r="B965" t="s">
        <v>33</v>
      </c>
      <c r="C965" t="s">
        <v>50</v>
      </c>
      <c r="D965" t="s">
        <v>40</v>
      </c>
      <c r="E965">
        <v>1</v>
      </c>
      <c r="F965" s="3">
        <v>236</v>
      </c>
      <c r="G965">
        <v>9</v>
      </c>
      <c r="H965" t="s">
        <v>17</v>
      </c>
      <c r="I965">
        <v>37</v>
      </c>
      <c r="J965">
        <v>42</v>
      </c>
      <c r="K965">
        <v>15</v>
      </c>
      <c r="L965">
        <v>66</v>
      </c>
      <c r="M965">
        <v>33</v>
      </c>
      <c r="N965">
        <v>61</v>
      </c>
    </row>
    <row r="966" spans="1:14">
      <c r="A966">
        <v>10985</v>
      </c>
      <c r="B966" t="s">
        <v>47</v>
      </c>
      <c r="C966" t="s">
        <v>24</v>
      </c>
      <c r="D966" t="s">
        <v>43</v>
      </c>
      <c r="E966">
        <v>11</v>
      </c>
      <c r="F966" s="3">
        <v>406</v>
      </c>
      <c r="G966">
        <v>6</v>
      </c>
      <c r="H966" t="s">
        <v>17</v>
      </c>
      <c r="I966">
        <v>32</v>
      </c>
      <c r="J966">
        <v>23</v>
      </c>
      <c r="K966">
        <v>16</v>
      </c>
      <c r="L966">
        <v>88</v>
      </c>
      <c r="M966">
        <v>57</v>
      </c>
      <c r="N966">
        <v>13</v>
      </c>
    </row>
    <row r="967" spans="1:14">
      <c r="A967">
        <v>10986</v>
      </c>
      <c r="B967" t="s">
        <v>52</v>
      </c>
      <c r="C967" t="s">
        <v>37</v>
      </c>
      <c r="D967" t="s">
        <v>29</v>
      </c>
      <c r="E967">
        <v>1</v>
      </c>
      <c r="F967" s="3">
        <v>528</v>
      </c>
      <c r="G967">
        <v>10</v>
      </c>
      <c r="H967" t="s">
        <v>21</v>
      </c>
      <c r="I967">
        <v>57</v>
      </c>
      <c r="J967">
        <v>66</v>
      </c>
      <c r="K967">
        <v>72</v>
      </c>
      <c r="L967">
        <v>40</v>
      </c>
      <c r="M967">
        <v>58</v>
      </c>
      <c r="N967">
        <v>87</v>
      </c>
    </row>
    <row r="968" spans="1:14">
      <c r="A968">
        <v>10987</v>
      </c>
      <c r="B968" t="s">
        <v>52</v>
      </c>
      <c r="C968" t="s">
        <v>24</v>
      </c>
      <c r="D968" t="s">
        <v>25</v>
      </c>
      <c r="E968">
        <v>8</v>
      </c>
      <c r="F968" s="3">
        <v>150</v>
      </c>
      <c r="G968">
        <v>11</v>
      </c>
      <c r="H968" t="s">
        <v>21</v>
      </c>
      <c r="I968">
        <v>76</v>
      </c>
      <c r="J968">
        <v>19</v>
      </c>
      <c r="K968">
        <v>93</v>
      </c>
      <c r="L968">
        <v>48</v>
      </c>
      <c r="M968">
        <v>65</v>
      </c>
      <c r="N968">
        <v>40</v>
      </c>
    </row>
    <row r="969" spans="1:14">
      <c r="A969">
        <v>10988</v>
      </c>
      <c r="B969" t="s">
        <v>23</v>
      </c>
      <c r="C969" t="s">
        <v>50</v>
      </c>
      <c r="D969" t="s">
        <v>43</v>
      </c>
      <c r="E969">
        <v>1</v>
      </c>
      <c r="F969" s="3">
        <v>284</v>
      </c>
      <c r="G969">
        <v>6</v>
      </c>
      <c r="H969" t="s">
        <v>17</v>
      </c>
      <c r="I969">
        <v>70</v>
      </c>
      <c r="J969">
        <v>48</v>
      </c>
      <c r="K969">
        <v>74</v>
      </c>
      <c r="L969">
        <v>14</v>
      </c>
      <c r="M969">
        <v>84</v>
      </c>
      <c r="N969">
        <v>63</v>
      </c>
    </row>
    <row r="970" spans="1:14">
      <c r="A970">
        <v>10989</v>
      </c>
      <c r="B970" t="s">
        <v>23</v>
      </c>
      <c r="C970" t="s">
        <v>50</v>
      </c>
      <c r="D970" t="s">
        <v>48</v>
      </c>
      <c r="E970">
        <v>5</v>
      </c>
      <c r="F970" s="3">
        <v>553</v>
      </c>
      <c r="G970">
        <v>5</v>
      </c>
      <c r="H970" t="s">
        <v>21</v>
      </c>
      <c r="I970">
        <v>24</v>
      </c>
      <c r="J970">
        <v>96</v>
      </c>
      <c r="K970">
        <v>21</v>
      </c>
      <c r="L970">
        <v>52</v>
      </c>
      <c r="M970">
        <v>31</v>
      </c>
      <c r="N970">
        <v>7</v>
      </c>
    </row>
    <row r="971" spans="1:14">
      <c r="A971">
        <v>10990</v>
      </c>
      <c r="B971" t="s">
        <v>52</v>
      </c>
      <c r="C971" t="s">
        <v>42</v>
      </c>
      <c r="D971" t="s">
        <v>29</v>
      </c>
      <c r="E971">
        <v>1</v>
      </c>
      <c r="F971" s="3">
        <v>155</v>
      </c>
      <c r="G971">
        <v>5</v>
      </c>
      <c r="H971" t="s">
        <v>21</v>
      </c>
      <c r="I971">
        <v>73</v>
      </c>
      <c r="J971">
        <v>74</v>
      </c>
      <c r="K971">
        <v>82</v>
      </c>
      <c r="L971">
        <v>45</v>
      </c>
      <c r="M971">
        <v>42</v>
      </c>
      <c r="N971">
        <v>61</v>
      </c>
    </row>
    <row r="972" spans="1:14">
      <c r="A972">
        <v>10991</v>
      </c>
      <c r="B972" t="s">
        <v>47</v>
      </c>
      <c r="C972" t="s">
        <v>50</v>
      </c>
      <c r="D972" t="s">
        <v>29</v>
      </c>
      <c r="E972">
        <v>8</v>
      </c>
      <c r="F972" s="3">
        <v>717</v>
      </c>
      <c r="G972">
        <v>11</v>
      </c>
      <c r="H972" t="s">
        <v>21</v>
      </c>
      <c r="I972">
        <v>46</v>
      </c>
      <c r="J972">
        <v>28</v>
      </c>
      <c r="K972">
        <v>67</v>
      </c>
      <c r="L972">
        <v>33</v>
      </c>
      <c r="M972">
        <v>31</v>
      </c>
      <c r="N972">
        <v>85</v>
      </c>
    </row>
    <row r="973" spans="1:14">
      <c r="A973">
        <v>10992</v>
      </c>
      <c r="B973" t="s">
        <v>52</v>
      </c>
      <c r="C973" t="s">
        <v>50</v>
      </c>
      <c r="D973" t="s">
        <v>48</v>
      </c>
      <c r="E973">
        <v>4</v>
      </c>
      <c r="F973" s="3">
        <v>704</v>
      </c>
      <c r="G973">
        <v>10</v>
      </c>
      <c r="H973" t="s">
        <v>17</v>
      </c>
      <c r="I973">
        <v>93</v>
      </c>
      <c r="J973">
        <v>32</v>
      </c>
      <c r="K973">
        <v>81</v>
      </c>
      <c r="L973">
        <v>32</v>
      </c>
      <c r="M973">
        <v>52</v>
      </c>
      <c r="N973">
        <v>66</v>
      </c>
    </row>
    <row r="974" spans="1:14">
      <c r="A974">
        <v>10993</v>
      </c>
      <c r="B974" t="s">
        <v>47</v>
      </c>
      <c r="C974" t="s">
        <v>19</v>
      </c>
      <c r="D974" t="s">
        <v>51</v>
      </c>
      <c r="E974">
        <v>2</v>
      </c>
      <c r="F974" s="3">
        <v>917</v>
      </c>
      <c r="G974">
        <v>9</v>
      </c>
      <c r="H974" t="s">
        <v>21</v>
      </c>
      <c r="I974">
        <v>39</v>
      </c>
      <c r="J974">
        <v>47</v>
      </c>
      <c r="K974">
        <v>42</v>
      </c>
      <c r="L974">
        <v>72</v>
      </c>
      <c r="M974">
        <v>69</v>
      </c>
      <c r="N974">
        <v>61</v>
      </c>
    </row>
    <row r="975" spans="1:14">
      <c r="A975">
        <v>10994</v>
      </c>
      <c r="B975" t="s">
        <v>52</v>
      </c>
      <c r="C975" t="s">
        <v>24</v>
      </c>
      <c r="D975" t="s">
        <v>43</v>
      </c>
      <c r="E975">
        <v>5</v>
      </c>
      <c r="F975" s="3">
        <v>923</v>
      </c>
      <c r="G975">
        <v>9</v>
      </c>
      <c r="H975" t="s">
        <v>17</v>
      </c>
      <c r="I975">
        <v>18</v>
      </c>
      <c r="J975">
        <v>75</v>
      </c>
      <c r="K975">
        <v>98</v>
      </c>
      <c r="L975">
        <v>17</v>
      </c>
      <c r="M975">
        <v>23</v>
      </c>
      <c r="N975">
        <v>3</v>
      </c>
    </row>
    <row r="976" spans="1:14">
      <c r="A976">
        <v>10995</v>
      </c>
      <c r="B976" t="s">
        <v>33</v>
      </c>
      <c r="C976" t="s">
        <v>37</v>
      </c>
      <c r="D976" t="s">
        <v>55</v>
      </c>
      <c r="E976">
        <v>4</v>
      </c>
      <c r="F976" s="3">
        <v>935</v>
      </c>
      <c r="G976">
        <v>7</v>
      </c>
      <c r="H976" t="s">
        <v>21</v>
      </c>
      <c r="I976">
        <v>24</v>
      </c>
      <c r="J976">
        <v>52</v>
      </c>
      <c r="K976">
        <v>8</v>
      </c>
      <c r="L976">
        <v>84</v>
      </c>
      <c r="M976">
        <v>85</v>
      </c>
      <c r="N976">
        <v>20</v>
      </c>
    </row>
    <row r="977" spans="1:14">
      <c r="A977">
        <v>10996</v>
      </c>
      <c r="B977" t="s">
        <v>31</v>
      </c>
      <c r="C977" t="s">
        <v>24</v>
      </c>
      <c r="D977" t="s">
        <v>25</v>
      </c>
      <c r="E977">
        <v>8</v>
      </c>
      <c r="F977" s="3">
        <v>35</v>
      </c>
      <c r="G977">
        <v>5</v>
      </c>
      <c r="H977" t="s">
        <v>17</v>
      </c>
      <c r="I977">
        <v>44</v>
      </c>
      <c r="J977">
        <v>82</v>
      </c>
      <c r="K977">
        <v>89</v>
      </c>
      <c r="L977">
        <v>7</v>
      </c>
      <c r="M977">
        <v>74</v>
      </c>
      <c r="N977">
        <v>91</v>
      </c>
    </row>
    <row r="978" spans="1:14">
      <c r="A978">
        <v>10997</v>
      </c>
      <c r="B978" t="s">
        <v>31</v>
      </c>
      <c r="C978" t="s">
        <v>50</v>
      </c>
      <c r="D978" t="s">
        <v>43</v>
      </c>
      <c r="E978">
        <v>9</v>
      </c>
      <c r="F978" s="3">
        <v>323</v>
      </c>
      <c r="G978">
        <v>4</v>
      </c>
      <c r="H978" t="s">
        <v>17</v>
      </c>
      <c r="I978">
        <v>76</v>
      </c>
      <c r="J978">
        <v>16</v>
      </c>
      <c r="K978">
        <v>77</v>
      </c>
      <c r="L978">
        <v>48</v>
      </c>
      <c r="M978">
        <v>70</v>
      </c>
      <c r="N978">
        <v>14</v>
      </c>
    </row>
    <row r="979" spans="1:14">
      <c r="A979">
        <v>10998</v>
      </c>
      <c r="B979" t="s">
        <v>33</v>
      </c>
      <c r="C979" t="s">
        <v>24</v>
      </c>
      <c r="D979" t="s">
        <v>46</v>
      </c>
      <c r="E979">
        <v>3</v>
      </c>
      <c r="F979" s="3">
        <v>911</v>
      </c>
      <c r="G979">
        <v>4</v>
      </c>
      <c r="H979" t="s">
        <v>17</v>
      </c>
      <c r="I979">
        <v>65</v>
      </c>
      <c r="J979">
        <v>85</v>
      </c>
      <c r="K979">
        <v>24</v>
      </c>
      <c r="L979">
        <v>77</v>
      </c>
      <c r="M979">
        <v>57</v>
      </c>
      <c r="N979">
        <v>8</v>
      </c>
    </row>
    <row r="980" spans="1:14">
      <c r="A980">
        <v>10999</v>
      </c>
      <c r="B980" t="s">
        <v>33</v>
      </c>
      <c r="C980" t="s">
        <v>38</v>
      </c>
      <c r="D980" t="s">
        <v>48</v>
      </c>
      <c r="E980">
        <v>3</v>
      </c>
      <c r="F980" s="3">
        <v>503</v>
      </c>
      <c r="G980">
        <v>8</v>
      </c>
      <c r="H980" t="s">
        <v>21</v>
      </c>
      <c r="I980">
        <v>48</v>
      </c>
      <c r="J980">
        <v>83</v>
      </c>
      <c r="K980">
        <v>59</v>
      </c>
      <c r="L980">
        <v>49</v>
      </c>
      <c r="M980">
        <v>83</v>
      </c>
      <c r="N980">
        <v>41</v>
      </c>
    </row>
    <row r="981" spans="1:14">
      <c r="A981">
        <v>11000</v>
      </c>
      <c r="B981" t="s">
        <v>47</v>
      </c>
      <c r="C981" t="s">
        <v>50</v>
      </c>
      <c r="D981" t="s">
        <v>48</v>
      </c>
      <c r="E981">
        <v>10</v>
      </c>
      <c r="F981" s="3">
        <v>931</v>
      </c>
      <c r="G981">
        <v>5</v>
      </c>
      <c r="H981" t="s">
        <v>21</v>
      </c>
      <c r="I981">
        <v>31</v>
      </c>
      <c r="J981">
        <v>40</v>
      </c>
      <c r="K981">
        <v>66</v>
      </c>
      <c r="L981">
        <v>69</v>
      </c>
      <c r="M981">
        <v>43</v>
      </c>
      <c r="N981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1D44-5659-4E4F-AB39-728F406EA951}">
  <dimension ref="A5:A17"/>
  <sheetViews>
    <sheetView zoomScale="150" zoomScaleNormal="100" workbookViewId="0">
      <selection activeCell="A5" sqref="A5"/>
    </sheetView>
  </sheetViews>
  <sheetFormatPr defaultRowHeight="14.25"/>
  <cols>
    <col min="1" max="1" width="11.9296875" bestFit="1" customWidth="1"/>
    <col min="2" max="2" width="6.06640625" bestFit="1" customWidth="1"/>
  </cols>
  <sheetData>
    <row r="5" spans="1:1">
      <c r="A5" s="1" t="s">
        <v>881</v>
      </c>
    </row>
    <row r="6" spans="1:1">
      <c r="A6" s="2" t="s">
        <v>50</v>
      </c>
    </row>
    <row r="7" spans="1:1">
      <c r="A7" s="2" t="s">
        <v>38</v>
      </c>
    </row>
    <row r="8" spans="1:1">
      <c r="A8" s="2" t="s">
        <v>32</v>
      </c>
    </row>
    <row r="9" spans="1:1">
      <c r="A9" s="2" t="s">
        <v>19</v>
      </c>
    </row>
    <row r="10" spans="1:1">
      <c r="A10" s="2" t="s">
        <v>42</v>
      </c>
    </row>
    <row r="11" spans="1:1">
      <c r="A11" s="2" t="s">
        <v>28</v>
      </c>
    </row>
    <row r="12" spans="1:1">
      <c r="A12" s="2" t="s">
        <v>45</v>
      </c>
    </row>
    <row r="13" spans="1:1">
      <c r="A13" s="2" t="s">
        <v>37</v>
      </c>
    </row>
    <row r="14" spans="1:1">
      <c r="A14" s="2" t="s">
        <v>24</v>
      </c>
    </row>
    <row r="15" spans="1:1">
      <c r="A15" s="2" t="s">
        <v>34</v>
      </c>
    </row>
    <row r="16" spans="1:1">
      <c r="A16" s="2" t="s">
        <v>883</v>
      </c>
    </row>
    <row r="17" spans="1:1">
      <c r="A17" s="2" t="s">
        <v>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3621-7D4B-4136-835D-4A7CB6E089E1}">
  <dimension ref="A1:T981"/>
  <sheetViews>
    <sheetView topLeftCell="E1" zoomScale="153" zoomScaleNormal="145" workbookViewId="0">
      <pane ySplit="1" topLeftCell="A967" activePane="bottomLeft" state="frozen"/>
      <selection pane="bottomLeft" activeCell="A2" sqref="A2"/>
    </sheetView>
  </sheetViews>
  <sheetFormatPr defaultRowHeight="14.25"/>
  <cols>
    <col min="1" max="1" width="6.06640625" bestFit="1" customWidth="1"/>
    <col min="2" max="2" width="19.06640625" bestFit="1" customWidth="1"/>
    <col min="3" max="3" width="3.53125" bestFit="1" customWidth="1"/>
    <col min="4" max="4" width="6.9296875" bestFit="1" customWidth="1"/>
    <col min="5" max="5" width="9" bestFit="1" customWidth="1"/>
    <col min="6" max="6" width="11.59765625" bestFit="1" customWidth="1"/>
    <col min="7" max="7" width="12.796875" bestFit="1" customWidth="1"/>
    <col min="8" max="8" width="13.265625" bestFit="1" customWidth="1"/>
    <col min="9" max="9" width="13.33203125" bestFit="1" customWidth="1"/>
    <col min="10" max="10" width="15.265625" bestFit="1" customWidth="1"/>
    <col min="11" max="11" width="15.46484375" bestFit="1" customWidth="1"/>
    <col min="12" max="12" width="15.19921875" bestFit="1" customWidth="1"/>
    <col min="13" max="13" width="22.06640625" bestFit="1" customWidth="1"/>
    <col min="14" max="14" width="14.3984375" bestFit="1" customWidth="1"/>
    <col min="15" max="15" width="18.46484375" bestFit="1" customWidth="1"/>
    <col min="16" max="16" width="14.59765625" bestFit="1" customWidth="1"/>
    <col min="17" max="17" width="14" bestFit="1" customWidth="1"/>
    <col min="18" max="18" width="10.06640625" bestFit="1" customWidth="1"/>
    <col min="19" max="19" width="9.9296875" bestFit="1" customWidth="1"/>
    <col min="20" max="20" width="12.53125" bestFit="1" customWidth="1"/>
  </cols>
  <sheetData>
    <row r="1" spans="1:20" s="5" customFormat="1">
      <c r="A1" s="5" t="s">
        <v>59</v>
      </c>
      <c r="B1" s="5" t="s">
        <v>888</v>
      </c>
      <c r="C1" s="5" t="s">
        <v>0</v>
      </c>
      <c r="D1" s="5" t="s">
        <v>1</v>
      </c>
      <c r="E1" s="5" t="s">
        <v>2</v>
      </c>
      <c r="F1" s="5" t="s">
        <v>1853</v>
      </c>
      <c r="G1" s="5" t="s">
        <v>3</v>
      </c>
      <c r="H1" s="5" t="s">
        <v>9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889</v>
      </c>
      <c r="N1" s="5" t="s">
        <v>8</v>
      </c>
      <c r="O1" s="5" t="s">
        <v>10</v>
      </c>
      <c r="P1" s="5" t="s">
        <v>11</v>
      </c>
      <c r="Q1" s="5" t="s">
        <v>1854</v>
      </c>
      <c r="R1" s="5" t="s">
        <v>887</v>
      </c>
      <c r="S1" s="5" t="s">
        <v>13</v>
      </c>
      <c r="T1" s="5" t="s">
        <v>14</v>
      </c>
    </row>
    <row r="2" spans="1:20" ht="15.75">
      <c r="A2">
        <v>10001</v>
      </c>
      <c r="B2" t="s">
        <v>890</v>
      </c>
      <c r="C2">
        <v>28</v>
      </c>
      <c r="D2" t="s">
        <v>26</v>
      </c>
      <c r="E2" t="s">
        <v>16</v>
      </c>
      <c r="F2" s="3">
        <v>144351</v>
      </c>
      <c r="G2" t="s">
        <v>17</v>
      </c>
      <c r="H2" t="s">
        <v>21</v>
      </c>
      <c r="I2" s="4" t="str">
        <f>VLOOKUP(A2, gaming_health_data!A:N, 2, FALSE)</f>
        <v>PlayStation</v>
      </c>
      <c r="J2" t="str">
        <f>VLOOKUP(A2, gaming_health_data!A:N, 3, FALSE)</f>
        <v>MMORPG</v>
      </c>
      <c r="K2" t="str">
        <f>VLOOKUP(A2, gaming_health_data!A:N, 4, FALSE)</f>
        <v>Challenge</v>
      </c>
      <c r="L2">
        <f>VLOOKUP(A2, gaming_health_data!A:N, 5, FALSE)</f>
        <v>1</v>
      </c>
      <c r="M2">
        <f>VLOOKUP(A2, gaming_health_data!A:N, 6, FALSE)</f>
        <v>33</v>
      </c>
      <c r="N2">
        <f>VLOOKUP(A2, gaming_health_data!A:N, 7, FALSE)</f>
        <v>11</v>
      </c>
      <c r="O2">
        <f>VLOOKUP(A2, gaming_health_data!A:N, 9, FALSE)</f>
        <v>31</v>
      </c>
      <c r="P2">
        <f>VLOOKUP(A2, gaming_health_data!A:N, 10, FALSE)</f>
        <v>30</v>
      </c>
      <c r="Q2">
        <f>VLOOKUP(A2, gaming_health_data!A:N, 11, FALSE)</f>
        <v>9</v>
      </c>
      <c r="R2">
        <f>VLOOKUP(A2, gaming_health_data!A:N, 12, FALSE)</f>
        <v>74</v>
      </c>
      <c r="S2">
        <f>VLOOKUP(A2, gaming_health_data!A:N, 13, FALSE)</f>
        <v>19</v>
      </c>
      <c r="T2">
        <f>VLOOKUP(A2, gaming_health_data!A:N, 14, FALSE)</f>
        <v>95</v>
      </c>
    </row>
    <row r="3" spans="1:20" ht="15.75">
      <c r="A3">
        <v>10002</v>
      </c>
      <c r="B3" t="s">
        <v>891</v>
      </c>
      <c r="C3">
        <v>33</v>
      </c>
      <c r="D3" t="s">
        <v>15</v>
      </c>
      <c r="E3" t="s">
        <v>22</v>
      </c>
      <c r="F3" s="3">
        <v>175292</v>
      </c>
      <c r="G3" t="s">
        <v>21</v>
      </c>
      <c r="H3" t="s">
        <v>21</v>
      </c>
      <c r="I3" s="4" t="str">
        <f>VLOOKUP(A3, gaming_health_data!A:N, 2, FALSE)</f>
        <v>Nintendo</v>
      </c>
      <c r="J3" t="str">
        <f>VLOOKUP(A3, gaming_health_data!A:N, 3, FALSE)</f>
        <v>Strategy</v>
      </c>
      <c r="K3" t="str">
        <f>VLOOKUP(A3, gaming_health_data!A:N, 4, FALSE)</f>
        <v>Social Interaction</v>
      </c>
      <c r="L3">
        <f>VLOOKUP(A3, gaming_health_data!A:N, 5, FALSE)</f>
        <v>5</v>
      </c>
      <c r="M3">
        <f>VLOOKUP(A3, gaming_health_data!A:N, 6, FALSE)</f>
        <v>826</v>
      </c>
      <c r="N3">
        <f>VLOOKUP(A3, gaming_health_data!A:N, 7, FALSE)</f>
        <v>4</v>
      </c>
      <c r="O3">
        <f>VLOOKUP(A3, gaming_health_data!A:N, 9, FALSE)</f>
        <v>55</v>
      </c>
      <c r="P3">
        <f>VLOOKUP(A3, gaming_health_data!A:N, 10, FALSE)</f>
        <v>10</v>
      </c>
      <c r="Q3">
        <f>VLOOKUP(A3, gaming_health_data!A:N, 11, FALSE)</f>
        <v>92</v>
      </c>
      <c r="R3">
        <f>VLOOKUP(A3, gaming_health_data!A:N, 12, FALSE)</f>
        <v>58</v>
      </c>
      <c r="S3">
        <f>VLOOKUP(A3, gaming_health_data!A:N, 13, FALSE)</f>
        <v>72</v>
      </c>
      <c r="T3">
        <f>VLOOKUP(A3, gaming_health_data!A:N, 14, FALSE)</f>
        <v>36</v>
      </c>
    </row>
    <row r="4" spans="1:20" ht="15.75">
      <c r="A4">
        <v>10003</v>
      </c>
      <c r="B4" t="s">
        <v>892</v>
      </c>
      <c r="C4">
        <v>26</v>
      </c>
      <c r="D4" t="s">
        <v>26</v>
      </c>
      <c r="E4" t="s">
        <v>27</v>
      </c>
      <c r="F4" s="3">
        <v>16762</v>
      </c>
      <c r="G4" t="s">
        <v>21</v>
      </c>
      <c r="H4" t="s">
        <v>21</v>
      </c>
      <c r="I4" s="4" t="str">
        <f>VLOOKUP(A4, gaming_health_data!A:N, 2, FALSE)</f>
        <v>PlayStation</v>
      </c>
      <c r="J4" t="str">
        <f>VLOOKUP(A4, gaming_health_data!A:N, 3, FALSE)</f>
        <v>Racing</v>
      </c>
      <c r="K4" t="str">
        <f>VLOOKUP(A4, gaming_health_data!A:N, 4, FALSE)</f>
        <v>Competition</v>
      </c>
      <c r="L4">
        <f>VLOOKUP(A4, gaming_health_data!A:N, 5, FALSE)</f>
        <v>4</v>
      </c>
      <c r="M4">
        <f>VLOOKUP(A4, gaming_health_data!A:N, 6, FALSE)</f>
        <v>624</v>
      </c>
      <c r="N4">
        <f>VLOOKUP(A4, gaming_health_data!A:N, 7, FALSE)</f>
        <v>7</v>
      </c>
      <c r="O4">
        <f>VLOOKUP(A4, gaming_health_data!A:N, 9, FALSE)</f>
        <v>71</v>
      </c>
      <c r="P4">
        <f>VLOOKUP(A4, gaming_health_data!A:N, 10, FALSE)</f>
        <v>137</v>
      </c>
      <c r="Q4">
        <f>VLOOKUP(A4, gaming_health_data!A:N, 11, FALSE)</f>
        <v>80</v>
      </c>
      <c r="R4">
        <f>VLOOKUP(A4, gaming_health_data!A:N, 12, FALSE)</f>
        <v>61</v>
      </c>
      <c r="S4">
        <f>VLOOKUP(A4, gaming_health_data!A:N, 13, FALSE)</f>
        <v>93</v>
      </c>
      <c r="T4">
        <f>VLOOKUP(A4, gaming_health_data!A:N, 14, FALSE)</f>
        <v>61</v>
      </c>
    </row>
    <row r="5" spans="1:20" ht="15.75">
      <c r="A5">
        <v>10004</v>
      </c>
      <c r="B5" t="s">
        <v>893</v>
      </c>
      <c r="C5">
        <v>22</v>
      </c>
      <c r="D5" t="s">
        <v>27</v>
      </c>
      <c r="E5" t="s">
        <v>30</v>
      </c>
      <c r="F5" s="3">
        <v>189424</v>
      </c>
      <c r="G5" t="s">
        <v>17</v>
      </c>
      <c r="H5" t="s">
        <v>17</v>
      </c>
      <c r="I5" s="4" t="str">
        <f>VLOOKUP(A5, gaming_health_data!A:N, 2, FALSE)</f>
        <v>Cell Phone</v>
      </c>
      <c r="J5" t="str">
        <f>VLOOKUP(A5, gaming_health_data!A:N, 3, FALSE)</f>
        <v>Horror</v>
      </c>
      <c r="K5" t="str">
        <f>VLOOKUP(A5, gaming_health_data!A:N, 4, FALSE)</f>
        <v>Competition</v>
      </c>
      <c r="L5">
        <f>VLOOKUP(A5, gaming_health_data!A:N, 5, FALSE)</f>
        <v>10</v>
      </c>
      <c r="M5">
        <f>VLOOKUP(A5, gaming_health_data!A:N, 6, FALSE)</f>
        <v>172</v>
      </c>
      <c r="N5">
        <f>VLOOKUP(A5, gaming_health_data!A:N, 7, FALSE)</f>
        <v>11</v>
      </c>
      <c r="O5">
        <f>VLOOKUP(A5, gaming_health_data!A:N, 9, FALSE)</f>
        <v>1</v>
      </c>
      <c r="P5">
        <f>VLOOKUP(A5, gaming_health_data!A:N, 10, FALSE)</f>
        <v>84</v>
      </c>
      <c r="Q5">
        <f>VLOOKUP(A5, gaming_health_data!A:N, 11, FALSE)</f>
        <v>29</v>
      </c>
      <c r="R5">
        <f>VLOOKUP(A5, gaming_health_data!A:N, 12, FALSE)</f>
        <v>6</v>
      </c>
      <c r="S5">
        <f>VLOOKUP(A5, gaming_health_data!A:N, 13, FALSE)</f>
        <v>96</v>
      </c>
      <c r="T5">
        <f>VLOOKUP(A5, gaming_health_data!A:N, 14, FALSE)</f>
        <v>64</v>
      </c>
    </row>
    <row r="6" spans="1:20" ht="15.75">
      <c r="A6">
        <v>10005</v>
      </c>
      <c r="B6" t="s">
        <v>894</v>
      </c>
      <c r="C6">
        <v>24</v>
      </c>
      <c r="D6" t="s">
        <v>26</v>
      </c>
      <c r="E6" t="s">
        <v>30</v>
      </c>
      <c r="F6" s="3">
        <v>1310</v>
      </c>
      <c r="G6" t="s">
        <v>21</v>
      </c>
      <c r="H6" t="s">
        <v>17</v>
      </c>
      <c r="I6" s="4" t="str">
        <f>VLOOKUP(A6, gaming_health_data!A:N, 2, FALSE)</f>
        <v>PC</v>
      </c>
      <c r="J6" t="str">
        <f>VLOOKUP(A6, gaming_health_data!A:N, 3, FALSE)</f>
        <v>Survival</v>
      </c>
      <c r="K6" t="str">
        <f>VLOOKUP(A6, gaming_health_data!A:N, 4, FALSE)</f>
        <v>Relaxation</v>
      </c>
      <c r="L6">
        <f>VLOOKUP(A6, gaming_health_data!A:N, 5, FALSE)</f>
        <v>5</v>
      </c>
      <c r="M6">
        <f>VLOOKUP(A6, gaming_health_data!A:N, 6, FALSE)</f>
        <v>986</v>
      </c>
      <c r="N6">
        <f>VLOOKUP(A6, gaming_health_data!A:N, 7, FALSE)</f>
        <v>11</v>
      </c>
      <c r="O6">
        <f>VLOOKUP(A6, gaming_health_data!A:N, 9, FALSE)</f>
        <v>54</v>
      </c>
      <c r="P6">
        <f>VLOOKUP(A6, gaming_health_data!A:N, 10, FALSE)</f>
        <v>34</v>
      </c>
      <c r="Q6">
        <f>VLOOKUP(A6, gaming_health_data!A:N, 11, FALSE)</f>
        <v>63</v>
      </c>
      <c r="R6">
        <f>VLOOKUP(A6, gaming_health_data!A:N, 12, FALSE)</f>
        <v>81</v>
      </c>
      <c r="S6">
        <f>VLOOKUP(A6, gaming_health_data!A:N, 13, FALSE)</f>
        <v>12</v>
      </c>
      <c r="T6">
        <f>VLOOKUP(A6, gaming_health_data!A:N, 14, FALSE)</f>
        <v>63</v>
      </c>
    </row>
    <row r="7" spans="1:20" ht="15.75">
      <c r="A7">
        <v>10007</v>
      </c>
      <c r="B7" t="s">
        <v>895</v>
      </c>
      <c r="C7">
        <v>24</v>
      </c>
      <c r="D7" t="s">
        <v>26</v>
      </c>
      <c r="E7" t="s">
        <v>22</v>
      </c>
      <c r="F7" s="3">
        <v>77275</v>
      </c>
      <c r="G7" t="s">
        <v>17</v>
      </c>
      <c r="H7" t="s">
        <v>17</v>
      </c>
      <c r="I7" s="4" t="str">
        <f>VLOOKUP(A7, gaming_health_data!A:N, 2, FALSE)</f>
        <v>Nintendo</v>
      </c>
      <c r="J7" t="str">
        <f>VLOOKUP(A7, gaming_health_data!A:N, 3, FALSE)</f>
        <v>Sports</v>
      </c>
      <c r="K7" t="str">
        <f>VLOOKUP(A7, gaming_health_data!A:N, 4, FALSE)</f>
        <v>Social Interaction</v>
      </c>
      <c r="L7">
        <f>VLOOKUP(A7, gaming_health_data!A:N, 5, FALSE)</f>
        <v>8</v>
      </c>
      <c r="M7">
        <f>VLOOKUP(A7, gaming_health_data!A:N, 6, FALSE)</f>
        <v>346</v>
      </c>
      <c r="N7">
        <f>VLOOKUP(A7, gaming_health_data!A:N, 7, FALSE)</f>
        <v>4</v>
      </c>
      <c r="O7">
        <f>VLOOKUP(A7, gaming_health_data!A:N, 9, FALSE)</f>
        <v>86</v>
      </c>
      <c r="P7">
        <f>VLOOKUP(A7, gaming_health_data!A:N, 10, FALSE)</f>
        <v>41</v>
      </c>
      <c r="Q7">
        <f>VLOOKUP(A7, gaming_health_data!A:N, 11, FALSE)</f>
        <v>13</v>
      </c>
      <c r="R7">
        <f>VLOOKUP(A7, gaming_health_data!A:N, 12, FALSE)</f>
        <v>82</v>
      </c>
      <c r="S7">
        <f>VLOOKUP(A7, gaming_health_data!A:N, 13, FALSE)</f>
        <v>57</v>
      </c>
      <c r="T7">
        <f>VLOOKUP(A7, gaming_health_data!A:N, 14, FALSE)</f>
        <v>36</v>
      </c>
    </row>
    <row r="8" spans="1:20" ht="15.75">
      <c r="A8">
        <v>10008</v>
      </c>
      <c r="B8" t="s">
        <v>896</v>
      </c>
      <c r="C8">
        <v>30</v>
      </c>
      <c r="D8" t="s">
        <v>15</v>
      </c>
      <c r="E8" t="s">
        <v>22</v>
      </c>
      <c r="F8" s="3">
        <v>154140</v>
      </c>
      <c r="G8" t="s">
        <v>17</v>
      </c>
      <c r="H8" t="s">
        <v>21</v>
      </c>
      <c r="I8" s="4" t="str">
        <f>VLOOKUP(A8, gaming_health_data!A:N, 2, FALSE)</f>
        <v>PlayStation</v>
      </c>
      <c r="J8" t="str">
        <f>VLOOKUP(A8, gaming_health_data!A:N, 3, FALSE)</f>
        <v>FPS</v>
      </c>
      <c r="K8" t="str">
        <f>VLOOKUP(A8, gaming_health_data!A:N, 4, FALSE)</f>
        <v>Relaxation</v>
      </c>
      <c r="L8">
        <f>VLOOKUP(A8, gaming_health_data!A:N, 5, FALSE)</f>
        <v>6</v>
      </c>
      <c r="M8">
        <f>VLOOKUP(A8, gaming_health_data!A:N, 6, FALSE)</f>
        <v>732</v>
      </c>
      <c r="N8">
        <f>VLOOKUP(A8, gaming_health_data!A:N, 7, FALSE)</f>
        <v>6</v>
      </c>
      <c r="O8">
        <f>VLOOKUP(A8, gaming_health_data!A:N, 9, FALSE)</f>
        <v>34</v>
      </c>
      <c r="P8">
        <f>VLOOKUP(A8, gaming_health_data!A:N, 10, FALSE)</f>
        <v>2</v>
      </c>
      <c r="Q8">
        <f>VLOOKUP(A8, gaming_health_data!A:N, 11, FALSE)</f>
        <v>52</v>
      </c>
      <c r="R8">
        <f>VLOOKUP(A8, gaming_health_data!A:N, 12, FALSE)</f>
        <v>33</v>
      </c>
      <c r="S8">
        <f>VLOOKUP(A8, gaming_health_data!A:N, 13, FALSE)</f>
        <v>81</v>
      </c>
      <c r="T8">
        <f>VLOOKUP(A8, gaming_health_data!A:N, 14, FALSE)</f>
        <v>6</v>
      </c>
    </row>
    <row r="9" spans="1:20" ht="15.75">
      <c r="A9">
        <v>10009</v>
      </c>
      <c r="B9" t="s">
        <v>897</v>
      </c>
      <c r="C9">
        <v>26</v>
      </c>
      <c r="D9" t="s">
        <v>26</v>
      </c>
      <c r="E9" t="s">
        <v>39</v>
      </c>
      <c r="F9" s="3">
        <v>124016</v>
      </c>
      <c r="G9" t="s">
        <v>17</v>
      </c>
      <c r="H9" t="s">
        <v>17</v>
      </c>
      <c r="I9" s="4" t="str">
        <f>VLOOKUP(A9, gaming_health_data!A:N, 2, FALSE)</f>
        <v>Nintendo</v>
      </c>
      <c r="J9" t="str">
        <f>VLOOKUP(A9, gaming_health_data!A:N, 3, FALSE)</f>
        <v>Survival</v>
      </c>
      <c r="K9" t="str">
        <f>VLOOKUP(A9, gaming_health_data!A:N, 4, FALSE)</f>
        <v>Habit</v>
      </c>
      <c r="L9">
        <f>VLOOKUP(A9, gaming_health_data!A:N, 5, FALSE)</f>
        <v>3</v>
      </c>
      <c r="M9">
        <f>VLOOKUP(A9, gaming_health_data!A:N, 6, FALSE)</f>
        <v>876</v>
      </c>
      <c r="N9">
        <f>VLOOKUP(A9, gaming_health_data!A:N, 7, FALSE)</f>
        <v>7</v>
      </c>
      <c r="O9">
        <f>VLOOKUP(A9, gaming_health_data!A:N, 9, FALSE)</f>
        <v>50</v>
      </c>
      <c r="P9">
        <f>VLOOKUP(A9, gaming_health_data!A:N, 10, FALSE)</f>
        <v>38</v>
      </c>
      <c r="Q9">
        <f>VLOOKUP(A9, gaming_health_data!A:N, 11, FALSE)</f>
        <v>59</v>
      </c>
      <c r="R9">
        <f>VLOOKUP(A9, gaming_health_data!A:N, 12, FALSE)</f>
        <v>49</v>
      </c>
      <c r="S9">
        <f>VLOOKUP(A9, gaming_health_data!A:N, 13, FALSE)</f>
        <v>63</v>
      </c>
      <c r="T9">
        <f>VLOOKUP(A9, gaming_health_data!A:N, 14, FALSE)</f>
        <v>11</v>
      </c>
    </row>
    <row r="10" spans="1:20" ht="15.75">
      <c r="A10">
        <v>10011</v>
      </c>
      <c r="B10" t="s">
        <v>898</v>
      </c>
      <c r="C10">
        <v>31</v>
      </c>
      <c r="D10" t="s">
        <v>26</v>
      </c>
      <c r="E10" t="s">
        <v>44</v>
      </c>
      <c r="F10" s="3">
        <v>109035</v>
      </c>
      <c r="G10" t="s">
        <v>21</v>
      </c>
      <c r="H10" t="s">
        <v>21</v>
      </c>
      <c r="I10" s="4" t="str">
        <f>VLOOKUP(A10, gaming_health_data!A:N, 2, FALSE)</f>
        <v>Cell Phone</v>
      </c>
      <c r="J10" t="str">
        <f>VLOOKUP(A10, gaming_health_data!A:N, 3, FALSE)</f>
        <v>RPG</v>
      </c>
      <c r="K10" t="str">
        <f>VLOOKUP(A10, gaming_health_data!A:N, 4, FALSE)</f>
        <v>Competition</v>
      </c>
      <c r="L10">
        <f>VLOOKUP(A10, gaming_health_data!A:N, 5, FALSE)</f>
        <v>11</v>
      </c>
      <c r="M10">
        <f>VLOOKUP(A10, gaming_health_data!A:N, 6, FALSE)</f>
        <v>612</v>
      </c>
      <c r="N10">
        <f>VLOOKUP(A10, gaming_health_data!A:N, 7, FALSE)</f>
        <v>4</v>
      </c>
      <c r="O10">
        <f>VLOOKUP(A10, gaming_health_data!A:N, 9, FALSE)</f>
        <v>11</v>
      </c>
      <c r="P10">
        <f>VLOOKUP(A10, gaming_health_data!A:N, 10, FALSE)</f>
        <v>21</v>
      </c>
      <c r="Q10">
        <f>VLOOKUP(A10, gaming_health_data!A:N, 11, FALSE)</f>
        <v>13</v>
      </c>
      <c r="R10">
        <f>VLOOKUP(A10, gaming_health_data!A:N, 12, FALSE)</f>
        <v>73</v>
      </c>
      <c r="S10">
        <f>VLOOKUP(A10, gaming_health_data!A:N, 13, FALSE)</f>
        <v>29</v>
      </c>
      <c r="T10">
        <f>VLOOKUP(A10, gaming_health_data!A:N, 14, FALSE)</f>
        <v>34</v>
      </c>
    </row>
    <row r="11" spans="1:20" ht="15.75">
      <c r="A11">
        <v>10012</v>
      </c>
      <c r="B11" t="s">
        <v>899</v>
      </c>
      <c r="C11">
        <v>20</v>
      </c>
      <c r="D11" t="s">
        <v>27</v>
      </c>
      <c r="E11" t="s">
        <v>27</v>
      </c>
      <c r="F11" s="3">
        <v>195264</v>
      </c>
      <c r="G11" t="s">
        <v>21</v>
      </c>
      <c r="H11" t="s">
        <v>21</v>
      </c>
      <c r="I11" s="4" t="str">
        <f>VLOOKUP(A11, gaming_health_data!A:N, 2, FALSE)</f>
        <v>Nintendo</v>
      </c>
      <c r="J11" t="str">
        <f>VLOOKUP(A11, gaming_health_data!A:N, 3, FALSE)</f>
        <v>FPS</v>
      </c>
      <c r="K11" t="str">
        <f>VLOOKUP(A11, gaming_health_data!A:N, 4, FALSE)</f>
        <v>Loneliness</v>
      </c>
      <c r="L11">
        <f>VLOOKUP(A11, gaming_health_data!A:N, 5, FALSE)</f>
        <v>11</v>
      </c>
      <c r="M11">
        <f>VLOOKUP(A11, gaming_health_data!A:N, 6, FALSE)</f>
        <v>528</v>
      </c>
      <c r="N11">
        <f>VLOOKUP(A11, gaming_health_data!A:N, 7, FALSE)</f>
        <v>8</v>
      </c>
      <c r="O11">
        <f>VLOOKUP(A11, gaming_health_data!A:N, 9, FALSE)</f>
        <v>39</v>
      </c>
      <c r="P11">
        <f>VLOOKUP(A11, gaming_health_data!A:N, 10, FALSE)</f>
        <v>33</v>
      </c>
      <c r="Q11">
        <f>VLOOKUP(A11, gaming_health_data!A:N, 11, FALSE)</f>
        <v>80</v>
      </c>
      <c r="R11">
        <f>VLOOKUP(A11, gaming_health_data!A:N, 12, FALSE)</f>
        <v>73</v>
      </c>
      <c r="S11">
        <f>VLOOKUP(A11, gaming_health_data!A:N, 13, FALSE)</f>
        <v>95</v>
      </c>
      <c r="T11">
        <f>VLOOKUP(A11, gaming_health_data!A:N, 14, FALSE)</f>
        <v>73</v>
      </c>
    </row>
    <row r="12" spans="1:20" ht="15.75">
      <c r="A12">
        <v>10013</v>
      </c>
      <c r="B12" t="s">
        <v>900</v>
      </c>
      <c r="C12">
        <v>32</v>
      </c>
      <c r="D12" t="s">
        <v>26</v>
      </c>
      <c r="E12" t="s">
        <v>36</v>
      </c>
      <c r="F12" s="3">
        <v>81636</v>
      </c>
      <c r="G12" t="s">
        <v>17</v>
      </c>
      <c r="H12" t="s">
        <v>21</v>
      </c>
      <c r="I12" s="4" t="str">
        <f>VLOOKUP(A12, gaming_health_data!A:N, 2, FALSE)</f>
        <v>Nintendo</v>
      </c>
      <c r="J12" t="str">
        <f>VLOOKUP(A12, gaming_health_data!A:N, 3, FALSE)</f>
        <v>Survival</v>
      </c>
      <c r="K12" t="str">
        <f>VLOOKUP(A12, gaming_health_data!A:N, 4, FALSE)</f>
        <v>Relaxation</v>
      </c>
      <c r="L12">
        <f>VLOOKUP(A12, gaming_health_data!A:N, 5, FALSE)</f>
        <v>8</v>
      </c>
      <c r="M12">
        <f>VLOOKUP(A12, gaming_health_data!A:N, 6, FALSE)</f>
        <v>139</v>
      </c>
      <c r="N12">
        <f>VLOOKUP(A12, gaming_health_data!A:N, 7, FALSE)</f>
        <v>6</v>
      </c>
      <c r="O12">
        <f>VLOOKUP(A12, gaming_health_data!A:N, 9, FALSE)</f>
        <v>97</v>
      </c>
      <c r="P12">
        <f>VLOOKUP(A12, gaming_health_data!A:N, 10, FALSE)</f>
        <v>14</v>
      </c>
      <c r="Q12">
        <f>VLOOKUP(A12, gaming_health_data!A:N, 11, FALSE)</f>
        <v>95</v>
      </c>
      <c r="R12">
        <f>VLOOKUP(A12, gaming_health_data!A:N, 12, FALSE)</f>
        <v>38</v>
      </c>
      <c r="S12">
        <f>VLOOKUP(A12, gaming_health_data!A:N, 13, FALSE)</f>
        <v>66</v>
      </c>
      <c r="T12">
        <f>VLOOKUP(A12, gaming_health_data!A:N, 14, FALSE)</f>
        <v>58</v>
      </c>
    </row>
    <row r="13" spans="1:20" ht="15.75">
      <c r="A13">
        <v>10015</v>
      </c>
      <c r="B13" t="s">
        <v>901</v>
      </c>
      <c r="C13">
        <v>31</v>
      </c>
      <c r="D13" t="s">
        <v>26</v>
      </c>
      <c r="E13" t="s">
        <v>39</v>
      </c>
      <c r="F13" s="3">
        <v>17774</v>
      </c>
      <c r="G13" t="s">
        <v>17</v>
      </c>
      <c r="H13" t="s">
        <v>21</v>
      </c>
      <c r="I13" s="4" t="str">
        <f>VLOOKUP(A13, gaming_health_data!A:N, 2, FALSE)</f>
        <v>Cell Phone</v>
      </c>
      <c r="J13" t="str">
        <f>VLOOKUP(A13, gaming_health_data!A:N, 3, FALSE)</f>
        <v>Strategy</v>
      </c>
      <c r="K13" t="str">
        <f>VLOOKUP(A13, gaming_health_data!A:N, 4, FALSE)</f>
        <v>Habit</v>
      </c>
      <c r="L13">
        <f>VLOOKUP(A13, gaming_health_data!A:N, 5, FALSE)</f>
        <v>2</v>
      </c>
      <c r="M13">
        <f>VLOOKUP(A13, gaming_health_data!A:N, 6, FALSE)</f>
        <v>38</v>
      </c>
      <c r="N13">
        <f>VLOOKUP(A13, gaming_health_data!A:N, 7, FALSE)</f>
        <v>11</v>
      </c>
      <c r="O13">
        <f>VLOOKUP(A13, gaming_health_data!A:N, 9, FALSE)</f>
        <v>17</v>
      </c>
      <c r="P13">
        <f>VLOOKUP(A13, gaming_health_data!A:N, 10, FALSE)</f>
        <v>56</v>
      </c>
      <c r="Q13">
        <f>VLOOKUP(A13, gaming_health_data!A:N, 11, FALSE)</f>
        <v>97</v>
      </c>
      <c r="R13">
        <f>VLOOKUP(A13, gaming_health_data!A:N, 12, FALSE)</f>
        <v>9</v>
      </c>
      <c r="S13">
        <f>VLOOKUP(A13, gaming_health_data!A:N, 13, FALSE)</f>
        <v>84</v>
      </c>
      <c r="T13">
        <f>VLOOKUP(A13, gaming_health_data!A:N, 14, FALSE)</f>
        <v>71</v>
      </c>
    </row>
    <row r="14" spans="1:20" ht="15.75">
      <c r="A14">
        <v>10016</v>
      </c>
      <c r="B14" t="s">
        <v>902</v>
      </c>
      <c r="C14">
        <v>19</v>
      </c>
      <c r="D14" t="s">
        <v>15</v>
      </c>
      <c r="E14" t="s">
        <v>27</v>
      </c>
      <c r="F14" s="3">
        <v>132625</v>
      </c>
      <c r="G14" t="s">
        <v>17</v>
      </c>
      <c r="H14" t="s">
        <v>17</v>
      </c>
      <c r="I14" s="4" t="str">
        <f>VLOOKUP(A14, gaming_health_data!A:N, 2, FALSE)</f>
        <v>Tablet</v>
      </c>
      <c r="J14" t="str">
        <f>VLOOKUP(A14, gaming_health_data!A:N, 3, FALSE)</f>
        <v>Strategy</v>
      </c>
      <c r="K14" t="str">
        <f>VLOOKUP(A14, gaming_health_data!A:N, 4, FALSE)</f>
        <v>Challenge</v>
      </c>
      <c r="L14">
        <f>VLOOKUP(A14, gaming_health_data!A:N, 5, FALSE)</f>
        <v>10</v>
      </c>
      <c r="M14">
        <f>VLOOKUP(A14, gaming_health_data!A:N, 6, FALSE)</f>
        <v>283</v>
      </c>
      <c r="N14">
        <f>VLOOKUP(A14, gaming_health_data!A:N, 7, FALSE)</f>
        <v>4</v>
      </c>
      <c r="O14">
        <f>VLOOKUP(A14, gaming_health_data!A:N, 9, FALSE)</f>
        <v>53</v>
      </c>
      <c r="P14">
        <f>VLOOKUP(A14, gaming_health_data!A:N, 10, FALSE)</f>
        <v>70</v>
      </c>
      <c r="Q14">
        <f>VLOOKUP(A14, gaming_health_data!A:N, 11, FALSE)</f>
        <v>76</v>
      </c>
      <c r="R14">
        <f>VLOOKUP(A14, gaming_health_data!A:N, 12, FALSE)</f>
        <v>61</v>
      </c>
      <c r="S14">
        <f>VLOOKUP(A14, gaming_health_data!A:N, 13, FALSE)</f>
        <v>27</v>
      </c>
      <c r="T14">
        <f>VLOOKUP(A14, gaming_health_data!A:N, 14, FALSE)</f>
        <v>38</v>
      </c>
    </row>
    <row r="15" spans="1:20" ht="15.75">
      <c r="A15">
        <v>10017</v>
      </c>
      <c r="B15" t="s">
        <v>903</v>
      </c>
      <c r="C15">
        <v>31</v>
      </c>
      <c r="D15" t="s">
        <v>26</v>
      </c>
      <c r="E15" t="s">
        <v>30</v>
      </c>
      <c r="F15" s="3">
        <v>170467</v>
      </c>
      <c r="G15" t="s">
        <v>17</v>
      </c>
      <c r="H15" t="s">
        <v>21</v>
      </c>
      <c r="I15" s="4" t="str">
        <f>VLOOKUP(A15, gaming_health_data!A:N, 2, FALSE)</f>
        <v>Nintendo</v>
      </c>
      <c r="J15" t="str">
        <f>VLOOKUP(A15, gaming_health_data!A:N, 3, FALSE)</f>
        <v>Survival</v>
      </c>
      <c r="K15" t="str">
        <f>VLOOKUP(A15, gaming_health_data!A:N, 4, FALSE)</f>
        <v>Competition</v>
      </c>
      <c r="L15">
        <f>VLOOKUP(A15, gaming_health_data!A:N, 5, FALSE)</f>
        <v>9</v>
      </c>
      <c r="M15">
        <f>VLOOKUP(A15, gaming_health_data!A:N, 6, FALSE)</f>
        <v>345</v>
      </c>
      <c r="N15">
        <f>VLOOKUP(A15, gaming_health_data!A:N, 7, FALSE)</f>
        <v>8</v>
      </c>
      <c r="O15">
        <f>VLOOKUP(A15, gaming_health_data!A:N, 9, FALSE)</f>
        <v>87</v>
      </c>
      <c r="P15">
        <f>VLOOKUP(A15, gaming_health_data!A:N, 10, FALSE)</f>
        <v>27</v>
      </c>
      <c r="Q15">
        <f>VLOOKUP(A15, gaming_health_data!A:N, 11, FALSE)</f>
        <v>52</v>
      </c>
      <c r="R15">
        <f>VLOOKUP(A15, gaming_health_data!A:N, 12, FALSE)</f>
        <v>50</v>
      </c>
      <c r="S15">
        <f>VLOOKUP(A15, gaming_health_data!A:N, 13, FALSE)</f>
        <v>79</v>
      </c>
      <c r="T15">
        <f>VLOOKUP(A15, gaming_health_data!A:N, 14, FALSE)</f>
        <v>71</v>
      </c>
    </row>
    <row r="16" spans="1:20" ht="15.75">
      <c r="A16">
        <v>10019</v>
      </c>
      <c r="B16" t="s">
        <v>904</v>
      </c>
      <c r="C16">
        <v>20</v>
      </c>
      <c r="D16" t="s">
        <v>26</v>
      </c>
      <c r="E16" t="s">
        <v>49</v>
      </c>
      <c r="F16" s="3">
        <v>126644</v>
      </c>
      <c r="G16" t="s">
        <v>17</v>
      </c>
      <c r="H16" t="s">
        <v>17</v>
      </c>
      <c r="I16" s="4" t="str">
        <f>VLOOKUP(A16, gaming_health_data!A:N, 2, FALSE)</f>
        <v>PC</v>
      </c>
      <c r="J16" t="str">
        <f>VLOOKUP(A16, gaming_health_data!A:N, 3, FALSE)</f>
        <v>Fighting</v>
      </c>
      <c r="K16" t="str">
        <f>VLOOKUP(A16, gaming_health_data!A:N, 4, FALSE)</f>
        <v>Escapism</v>
      </c>
      <c r="L16">
        <f>VLOOKUP(A16, gaming_health_data!A:N, 5, FALSE)</f>
        <v>6</v>
      </c>
      <c r="M16">
        <f>VLOOKUP(A16, gaming_health_data!A:N, 6, FALSE)</f>
        <v>863</v>
      </c>
      <c r="N16">
        <f>VLOOKUP(A16, gaming_health_data!A:N, 7, FALSE)</f>
        <v>8</v>
      </c>
      <c r="O16">
        <f>VLOOKUP(A16, gaming_health_data!A:N, 9, FALSE)</f>
        <v>85</v>
      </c>
      <c r="P16">
        <f>VLOOKUP(A16, gaming_health_data!A:N, 10, FALSE)</f>
        <v>54</v>
      </c>
      <c r="Q16">
        <f>VLOOKUP(A16, gaming_health_data!A:N, 11, FALSE)</f>
        <v>86</v>
      </c>
      <c r="R16">
        <f>VLOOKUP(A16, gaming_health_data!A:N, 12, FALSE)</f>
        <v>22</v>
      </c>
      <c r="S16">
        <f>VLOOKUP(A16, gaming_health_data!A:N, 13, FALSE)</f>
        <v>10</v>
      </c>
      <c r="T16">
        <f>VLOOKUP(A16, gaming_health_data!A:N, 14, FALSE)</f>
        <v>9</v>
      </c>
    </row>
    <row r="17" spans="1:20" ht="15.75">
      <c r="A17">
        <v>10020</v>
      </c>
      <c r="B17" t="s">
        <v>905</v>
      </c>
      <c r="C17">
        <v>21</v>
      </c>
      <c r="D17" t="s">
        <v>15</v>
      </c>
      <c r="E17" t="s">
        <v>30</v>
      </c>
      <c r="F17" s="3">
        <v>184963</v>
      </c>
      <c r="G17" t="s">
        <v>17</v>
      </c>
      <c r="H17" t="s">
        <v>21</v>
      </c>
      <c r="I17" s="4" t="str">
        <f>VLOOKUP(A17, gaming_health_data!A:N, 2, FALSE)</f>
        <v>Cell Phone</v>
      </c>
      <c r="J17" t="str">
        <f>VLOOKUP(A17, gaming_health_data!A:N, 3, FALSE)</f>
        <v>Strategy</v>
      </c>
      <c r="K17" t="str">
        <f>VLOOKUP(A17, gaming_health_data!A:N, 4, FALSE)</f>
        <v>Relaxation</v>
      </c>
      <c r="L17">
        <f>VLOOKUP(A17, gaming_health_data!A:N, 5, FALSE)</f>
        <v>8</v>
      </c>
      <c r="M17">
        <f>VLOOKUP(A17, gaming_health_data!A:N, 6, FALSE)</f>
        <v>430</v>
      </c>
      <c r="N17">
        <f>VLOOKUP(A17, gaming_health_data!A:N, 7, FALSE)</f>
        <v>6</v>
      </c>
      <c r="O17">
        <f>VLOOKUP(A17, gaming_health_data!A:N, 9, FALSE)</f>
        <v>54</v>
      </c>
      <c r="P17">
        <f>VLOOKUP(A17, gaming_health_data!A:N, 10, FALSE)</f>
        <v>64</v>
      </c>
      <c r="Q17">
        <f>VLOOKUP(A17, gaming_health_data!A:N, 11, FALSE)</f>
        <v>65</v>
      </c>
      <c r="R17">
        <f>VLOOKUP(A17, gaming_health_data!A:N, 12, FALSE)</f>
        <v>11</v>
      </c>
      <c r="S17">
        <f>VLOOKUP(A17, gaming_health_data!A:N, 13, FALSE)</f>
        <v>73</v>
      </c>
      <c r="T17">
        <f>VLOOKUP(A17, gaming_health_data!A:N, 14, FALSE)</f>
        <v>42</v>
      </c>
    </row>
    <row r="18" spans="1:20" ht="15.75">
      <c r="A18">
        <v>10021</v>
      </c>
      <c r="B18" t="s">
        <v>906</v>
      </c>
      <c r="C18">
        <v>31</v>
      </c>
      <c r="D18" t="s">
        <v>26</v>
      </c>
      <c r="E18" t="s">
        <v>27</v>
      </c>
      <c r="F18" s="3">
        <v>40431</v>
      </c>
      <c r="G18" t="s">
        <v>17</v>
      </c>
      <c r="H18" t="s">
        <v>21</v>
      </c>
      <c r="I18" s="4" t="str">
        <f>VLOOKUP(A18, gaming_health_data!A:N, 2, FALSE)</f>
        <v>Tablet</v>
      </c>
      <c r="J18" t="str">
        <f>VLOOKUP(A18, gaming_health_data!A:N, 3, FALSE)</f>
        <v>Sports</v>
      </c>
      <c r="K18" t="str">
        <f>VLOOKUP(A18, gaming_health_data!A:N, 4, FALSE)</f>
        <v>Habit</v>
      </c>
      <c r="L18">
        <f>VLOOKUP(A18, gaming_health_data!A:N, 5, FALSE)</f>
        <v>6</v>
      </c>
      <c r="M18">
        <f>VLOOKUP(A18, gaming_health_data!A:N, 6, FALSE)</f>
        <v>782</v>
      </c>
      <c r="N18">
        <f>VLOOKUP(A18, gaming_health_data!A:N, 7, FALSE)</f>
        <v>11</v>
      </c>
      <c r="O18">
        <f>VLOOKUP(A18, gaming_health_data!A:N, 9, FALSE)</f>
        <v>80</v>
      </c>
      <c r="P18">
        <f>VLOOKUP(A18, gaming_health_data!A:N, 10, FALSE)</f>
        <v>22</v>
      </c>
      <c r="Q18">
        <f>VLOOKUP(A18, gaming_health_data!A:N, 11, FALSE)</f>
        <v>51</v>
      </c>
      <c r="R18">
        <f>VLOOKUP(A18, gaming_health_data!A:N, 12, FALSE)</f>
        <v>88</v>
      </c>
      <c r="S18">
        <f>VLOOKUP(A18, gaming_health_data!A:N, 13, FALSE)</f>
        <v>89</v>
      </c>
      <c r="T18">
        <f>VLOOKUP(A18, gaming_health_data!A:N, 14, FALSE)</f>
        <v>52</v>
      </c>
    </row>
    <row r="19" spans="1:20" ht="15.75">
      <c r="A19">
        <v>10022</v>
      </c>
      <c r="B19" t="s">
        <v>907</v>
      </c>
      <c r="C19">
        <v>29</v>
      </c>
      <c r="D19" t="s">
        <v>15</v>
      </c>
      <c r="E19" t="s">
        <v>39</v>
      </c>
      <c r="F19" s="3">
        <v>61399</v>
      </c>
      <c r="G19" t="s">
        <v>17</v>
      </c>
      <c r="H19" t="s">
        <v>21</v>
      </c>
      <c r="I19" s="4" t="str">
        <f>VLOOKUP(A19, gaming_health_data!A:N, 2, FALSE)</f>
        <v>Cell Phone</v>
      </c>
      <c r="J19" t="str">
        <f>VLOOKUP(A19, gaming_health_data!A:N, 3, FALSE)</f>
        <v>Horror</v>
      </c>
      <c r="K19" t="str">
        <f>VLOOKUP(A19, gaming_health_data!A:N, 4, FALSE)</f>
        <v>Habit</v>
      </c>
      <c r="L19">
        <f>VLOOKUP(A19, gaming_health_data!A:N, 5, FALSE)</f>
        <v>1</v>
      </c>
      <c r="M19">
        <f>VLOOKUP(A19, gaming_health_data!A:N, 6, FALSE)</f>
        <v>275</v>
      </c>
      <c r="N19">
        <f>VLOOKUP(A19, gaming_health_data!A:N, 7, FALSE)</f>
        <v>6</v>
      </c>
      <c r="O19">
        <f>VLOOKUP(A19, gaming_health_data!A:N, 9, FALSE)</f>
        <v>83</v>
      </c>
      <c r="P19">
        <f>VLOOKUP(A19, gaming_health_data!A:N, 10, FALSE)</f>
        <v>4</v>
      </c>
      <c r="Q19">
        <f>VLOOKUP(A19, gaming_health_data!A:N, 11, FALSE)</f>
        <v>2</v>
      </c>
      <c r="R19">
        <f>VLOOKUP(A19, gaming_health_data!A:N, 12, FALSE)</f>
        <v>96</v>
      </c>
      <c r="S19">
        <f>VLOOKUP(A19, gaming_health_data!A:N, 13, FALSE)</f>
        <v>36</v>
      </c>
      <c r="T19">
        <f>VLOOKUP(A19, gaming_health_data!A:N, 14, FALSE)</f>
        <v>62</v>
      </c>
    </row>
    <row r="20" spans="1:20" ht="15.75">
      <c r="A20">
        <v>10023</v>
      </c>
      <c r="B20" t="s">
        <v>908</v>
      </c>
      <c r="C20">
        <v>26</v>
      </c>
      <c r="D20" t="s">
        <v>26</v>
      </c>
      <c r="E20" t="s">
        <v>41</v>
      </c>
      <c r="F20" s="3">
        <v>50425</v>
      </c>
      <c r="G20" t="s">
        <v>17</v>
      </c>
      <c r="H20" t="s">
        <v>21</v>
      </c>
      <c r="I20" s="4" t="str">
        <f>VLOOKUP(A20, gaming_health_data!A:N, 2, FALSE)</f>
        <v>PlayStation</v>
      </c>
      <c r="J20" t="str">
        <f>VLOOKUP(A20, gaming_health_data!A:N, 3, FALSE)</f>
        <v>Survival</v>
      </c>
      <c r="K20" t="str">
        <f>VLOOKUP(A20, gaming_health_data!A:N, 4, FALSE)</f>
        <v>Entertainment</v>
      </c>
      <c r="L20">
        <f>VLOOKUP(A20, gaming_health_data!A:N, 5, FALSE)</f>
        <v>1</v>
      </c>
      <c r="M20">
        <f>VLOOKUP(A20, gaming_health_data!A:N, 6, FALSE)</f>
        <v>784</v>
      </c>
      <c r="N20">
        <f>VLOOKUP(A20, gaming_health_data!A:N, 7, FALSE)</f>
        <v>6</v>
      </c>
      <c r="O20">
        <f>VLOOKUP(A20, gaming_health_data!A:N, 9, FALSE)</f>
        <v>32</v>
      </c>
      <c r="P20">
        <f>VLOOKUP(A20, gaming_health_data!A:N, 10, FALSE)</f>
        <v>76</v>
      </c>
      <c r="Q20">
        <f>VLOOKUP(A20, gaming_health_data!A:N, 11, FALSE)</f>
        <v>78</v>
      </c>
      <c r="R20">
        <f>VLOOKUP(A20, gaming_health_data!A:N, 12, FALSE)</f>
        <v>23</v>
      </c>
      <c r="S20">
        <f>VLOOKUP(A20, gaming_health_data!A:N, 13, FALSE)</f>
        <v>86</v>
      </c>
      <c r="T20">
        <f>VLOOKUP(A20, gaming_health_data!A:N, 14, FALSE)</f>
        <v>23</v>
      </c>
    </row>
    <row r="21" spans="1:20" ht="15.75">
      <c r="A21">
        <v>10024</v>
      </c>
      <c r="B21" t="s">
        <v>909</v>
      </c>
      <c r="C21">
        <v>22</v>
      </c>
      <c r="D21" t="s">
        <v>26</v>
      </c>
      <c r="E21" t="s">
        <v>41</v>
      </c>
      <c r="F21" s="3">
        <v>136631</v>
      </c>
      <c r="G21" t="s">
        <v>21</v>
      </c>
      <c r="H21" t="s">
        <v>21</v>
      </c>
      <c r="I21" s="4" t="str">
        <f>VLOOKUP(A21, gaming_health_data!A:N, 2, FALSE)</f>
        <v>Cell Phone</v>
      </c>
      <c r="J21" t="str">
        <f>VLOOKUP(A21, gaming_health_data!A:N, 3, FALSE)</f>
        <v>Racing</v>
      </c>
      <c r="K21" t="str">
        <f>VLOOKUP(A21, gaming_health_data!A:N, 4, FALSE)</f>
        <v>Relaxation</v>
      </c>
      <c r="L21">
        <f>VLOOKUP(A21, gaming_health_data!A:N, 5, FALSE)</f>
        <v>3</v>
      </c>
      <c r="M21">
        <f>VLOOKUP(A21, gaming_health_data!A:N, 6, FALSE)</f>
        <v>824</v>
      </c>
      <c r="N21">
        <f>VLOOKUP(A21, gaming_health_data!A:N, 7, FALSE)</f>
        <v>9</v>
      </c>
      <c r="O21">
        <f>VLOOKUP(A21, gaming_health_data!A:N, 9, FALSE)</f>
        <v>34</v>
      </c>
      <c r="P21">
        <f>VLOOKUP(A21, gaming_health_data!A:N, 10, FALSE)</f>
        <v>85</v>
      </c>
      <c r="Q21">
        <f>VLOOKUP(A21, gaming_health_data!A:N, 11, FALSE)</f>
        <v>44</v>
      </c>
      <c r="R21">
        <f>VLOOKUP(A21, gaming_health_data!A:N, 12, FALSE)</f>
        <v>85</v>
      </c>
      <c r="S21">
        <f>VLOOKUP(A21, gaming_health_data!A:N, 13, FALSE)</f>
        <v>68</v>
      </c>
      <c r="T21">
        <f>VLOOKUP(A21, gaming_health_data!A:N, 14, FALSE)</f>
        <v>22</v>
      </c>
    </row>
    <row r="22" spans="1:20" ht="15.75">
      <c r="A22">
        <v>10025</v>
      </c>
      <c r="B22" t="s">
        <v>910</v>
      </c>
      <c r="C22">
        <v>34</v>
      </c>
      <c r="D22" t="s">
        <v>15</v>
      </c>
      <c r="E22" t="s">
        <v>41</v>
      </c>
      <c r="F22" s="3">
        <v>83529</v>
      </c>
      <c r="G22" t="s">
        <v>21</v>
      </c>
      <c r="H22" t="s">
        <v>21</v>
      </c>
      <c r="I22" s="4" t="str">
        <f>VLOOKUP(A22, gaming_health_data!A:N, 2, FALSE)</f>
        <v>PlayStation</v>
      </c>
      <c r="J22" t="str">
        <f>VLOOKUP(A22, gaming_health_data!A:N, 3, FALSE)</f>
        <v>Horror</v>
      </c>
      <c r="K22" t="str">
        <f>VLOOKUP(A22, gaming_health_data!A:N, 4, FALSE)</f>
        <v>Competition</v>
      </c>
      <c r="L22">
        <f>VLOOKUP(A22, gaming_health_data!A:N, 5, FALSE)</f>
        <v>6</v>
      </c>
      <c r="M22">
        <f>VLOOKUP(A22, gaming_health_data!A:N, 6, FALSE)</f>
        <v>595</v>
      </c>
      <c r="N22">
        <f>VLOOKUP(A22, gaming_health_data!A:N, 7, FALSE)</f>
        <v>6</v>
      </c>
      <c r="O22">
        <f>VLOOKUP(A22, gaming_health_data!A:N, 9, FALSE)</f>
        <v>75</v>
      </c>
      <c r="P22">
        <f>VLOOKUP(A22, gaming_health_data!A:N, 10, FALSE)</f>
        <v>50</v>
      </c>
      <c r="Q22">
        <f>VLOOKUP(A22, gaming_health_data!A:N, 11, FALSE)</f>
        <v>28</v>
      </c>
      <c r="R22">
        <f>VLOOKUP(A22, gaming_health_data!A:N, 12, FALSE)</f>
        <v>96</v>
      </c>
      <c r="S22">
        <f>VLOOKUP(A22, gaming_health_data!A:N, 13, FALSE)</f>
        <v>45</v>
      </c>
      <c r="T22">
        <f>VLOOKUP(A22, gaming_health_data!A:N, 14, FALSE)</f>
        <v>20</v>
      </c>
    </row>
    <row r="23" spans="1:20" ht="15.75">
      <c r="A23">
        <v>10026</v>
      </c>
      <c r="B23" t="s">
        <v>911</v>
      </c>
      <c r="C23">
        <v>25</v>
      </c>
      <c r="D23" t="s">
        <v>27</v>
      </c>
      <c r="E23" t="s">
        <v>49</v>
      </c>
      <c r="F23" s="3">
        <v>125554</v>
      </c>
      <c r="G23" t="s">
        <v>17</v>
      </c>
      <c r="H23" t="s">
        <v>17</v>
      </c>
      <c r="I23" s="4" t="str">
        <f>VLOOKUP(A23, gaming_health_data!A:N, 2, FALSE)</f>
        <v>Cell Phone</v>
      </c>
      <c r="J23" t="str">
        <f>VLOOKUP(A23, gaming_health_data!A:N, 3, FALSE)</f>
        <v>MOBA</v>
      </c>
      <c r="K23" t="str">
        <f>VLOOKUP(A23, gaming_health_data!A:N, 4, FALSE)</f>
        <v>Entertainment</v>
      </c>
      <c r="L23">
        <f>VLOOKUP(A23, gaming_health_data!A:N, 5, FALSE)</f>
        <v>5</v>
      </c>
      <c r="M23">
        <f>VLOOKUP(A23, gaming_health_data!A:N, 6, FALSE)</f>
        <v>148</v>
      </c>
      <c r="N23">
        <f>VLOOKUP(A23, gaming_health_data!A:N, 7, FALSE)</f>
        <v>11</v>
      </c>
      <c r="O23">
        <f>VLOOKUP(A23, gaming_health_data!A:N, 9, FALSE)</f>
        <v>40</v>
      </c>
      <c r="P23">
        <f>VLOOKUP(A23, gaming_health_data!A:N, 10, FALSE)</f>
        <v>34</v>
      </c>
      <c r="Q23">
        <f>VLOOKUP(A23, gaming_health_data!A:N, 11, FALSE)</f>
        <v>52</v>
      </c>
      <c r="R23">
        <f>VLOOKUP(A23, gaming_health_data!A:N, 12, FALSE)</f>
        <v>86</v>
      </c>
      <c r="S23">
        <f>VLOOKUP(A23, gaming_health_data!A:N, 13, FALSE)</f>
        <v>53</v>
      </c>
      <c r="T23">
        <f>VLOOKUP(A23, gaming_health_data!A:N, 14, FALSE)</f>
        <v>27</v>
      </c>
    </row>
    <row r="24" spans="1:20" ht="15.75">
      <c r="A24">
        <v>10027</v>
      </c>
      <c r="B24" t="s">
        <v>912</v>
      </c>
      <c r="C24">
        <v>26</v>
      </c>
      <c r="D24" t="s">
        <v>27</v>
      </c>
      <c r="E24" t="s">
        <v>44</v>
      </c>
      <c r="F24" s="3">
        <v>146328</v>
      </c>
      <c r="G24" t="s">
        <v>17</v>
      </c>
      <c r="H24" t="s">
        <v>21</v>
      </c>
      <c r="I24" s="4" t="str">
        <f>VLOOKUP(A24, gaming_health_data!A:N, 2, FALSE)</f>
        <v>Nintendo</v>
      </c>
      <c r="J24" t="str">
        <f>VLOOKUP(A24, gaming_health_data!A:N, 3, FALSE)</f>
        <v>Fighting</v>
      </c>
      <c r="K24" t="str">
        <f>VLOOKUP(A24, gaming_health_data!A:N, 4, FALSE)</f>
        <v>Challenge</v>
      </c>
      <c r="L24">
        <f>VLOOKUP(A24, gaming_health_data!A:N, 5, FALSE)</f>
        <v>9</v>
      </c>
      <c r="M24">
        <f>VLOOKUP(A24, gaming_health_data!A:N, 6, FALSE)</f>
        <v>139</v>
      </c>
      <c r="N24">
        <f>VLOOKUP(A24, gaming_health_data!A:N, 7, FALSE)</f>
        <v>8</v>
      </c>
      <c r="O24">
        <f>VLOOKUP(A24, gaming_health_data!A:N, 9, FALSE)</f>
        <v>2</v>
      </c>
      <c r="P24">
        <f>VLOOKUP(A24, gaming_health_data!A:N, 10, FALSE)</f>
        <v>6</v>
      </c>
      <c r="Q24">
        <f>VLOOKUP(A24, gaming_health_data!A:N, 11, FALSE)</f>
        <v>73</v>
      </c>
      <c r="R24">
        <f>VLOOKUP(A24, gaming_health_data!A:N, 12, FALSE)</f>
        <v>88</v>
      </c>
      <c r="S24">
        <f>VLOOKUP(A24, gaming_health_data!A:N, 13, FALSE)</f>
        <v>13</v>
      </c>
      <c r="T24">
        <f>VLOOKUP(A24, gaming_health_data!A:N, 14, FALSE)</f>
        <v>65</v>
      </c>
    </row>
    <row r="25" spans="1:20" ht="15.75">
      <c r="A25">
        <v>10028</v>
      </c>
      <c r="B25" t="s">
        <v>913</v>
      </c>
      <c r="C25">
        <v>21</v>
      </c>
      <c r="D25" t="s">
        <v>26</v>
      </c>
      <c r="E25" t="s">
        <v>16</v>
      </c>
      <c r="F25" s="3">
        <v>7191</v>
      </c>
      <c r="G25" t="s">
        <v>17</v>
      </c>
      <c r="H25" t="s">
        <v>21</v>
      </c>
      <c r="I25" s="4" t="str">
        <f>VLOOKUP(A25, gaming_health_data!A:N, 2, FALSE)</f>
        <v>Xbox</v>
      </c>
      <c r="J25" t="str">
        <f>VLOOKUP(A25, gaming_health_data!A:N, 3, FALSE)</f>
        <v>MOBA</v>
      </c>
      <c r="K25" t="str">
        <f>VLOOKUP(A25, gaming_health_data!A:N, 4, FALSE)</f>
        <v>Loneliness</v>
      </c>
      <c r="L25">
        <f>VLOOKUP(A25, gaming_health_data!A:N, 5, FALSE)</f>
        <v>2</v>
      </c>
      <c r="M25">
        <f>VLOOKUP(A25, gaming_health_data!A:N, 6, FALSE)</f>
        <v>636</v>
      </c>
      <c r="N25">
        <f>VLOOKUP(A25, gaming_health_data!A:N, 7, FALSE)</f>
        <v>5</v>
      </c>
      <c r="O25">
        <f>VLOOKUP(A25, gaming_health_data!A:N, 9, FALSE)</f>
        <v>37</v>
      </c>
      <c r="P25">
        <f>VLOOKUP(A25, gaming_health_data!A:N, 10, FALSE)</f>
        <v>15</v>
      </c>
      <c r="Q25">
        <f>VLOOKUP(A25, gaming_health_data!A:N, 11, FALSE)</f>
        <v>34</v>
      </c>
      <c r="R25">
        <f>VLOOKUP(A25, gaming_health_data!A:N, 12, FALSE)</f>
        <v>13</v>
      </c>
      <c r="S25">
        <f>VLOOKUP(A25, gaming_health_data!A:N, 13, FALSE)</f>
        <v>94</v>
      </c>
      <c r="T25">
        <f>VLOOKUP(A25, gaming_health_data!A:N, 14, FALSE)</f>
        <v>47</v>
      </c>
    </row>
    <row r="26" spans="1:20" ht="15.75">
      <c r="A26">
        <v>10029</v>
      </c>
      <c r="B26" t="s">
        <v>914</v>
      </c>
      <c r="C26">
        <v>24</v>
      </c>
      <c r="D26" t="s">
        <v>27</v>
      </c>
      <c r="E26" t="s">
        <v>53</v>
      </c>
      <c r="F26" s="3">
        <v>68992</v>
      </c>
      <c r="G26" t="s">
        <v>21</v>
      </c>
      <c r="H26" t="s">
        <v>21</v>
      </c>
      <c r="I26" s="4" t="str">
        <f>VLOOKUP(A26, gaming_health_data!A:N, 2, FALSE)</f>
        <v>Tablet</v>
      </c>
      <c r="J26" t="str">
        <f>VLOOKUP(A26, gaming_health_data!A:N, 3, FALSE)</f>
        <v>Horror</v>
      </c>
      <c r="K26" t="str">
        <f>VLOOKUP(A26, gaming_health_data!A:N, 4, FALSE)</f>
        <v>Competition</v>
      </c>
      <c r="L26">
        <f>VLOOKUP(A26, gaming_health_data!A:N, 5, FALSE)</f>
        <v>6</v>
      </c>
      <c r="M26">
        <f>VLOOKUP(A26, gaming_health_data!A:N, 6, FALSE)</f>
        <v>731</v>
      </c>
      <c r="N26">
        <f>VLOOKUP(A26, gaming_health_data!A:N, 7, FALSE)</f>
        <v>7</v>
      </c>
      <c r="O26">
        <f>VLOOKUP(A26, gaming_health_data!A:N, 9, FALSE)</f>
        <v>87</v>
      </c>
      <c r="P26">
        <f>VLOOKUP(A26, gaming_health_data!A:N, 10, FALSE)</f>
        <v>19</v>
      </c>
      <c r="Q26">
        <f>VLOOKUP(A26, gaming_health_data!A:N, 11, FALSE)</f>
        <v>96</v>
      </c>
      <c r="R26">
        <f>VLOOKUP(A26, gaming_health_data!A:N, 12, FALSE)</f>
        <v>77</v>
      </c>
      <c r="S26">
        <f>VLOOKUP(A26, gaming_health_data!A:N, 13, FALSE)</f>
        <v>28</v>
      </c>
      <c r="T26">
        <f>VLOOKUP(A26, gaming_health_data!A:N, 14, FALSE)</f>
        <v>74</v>
      </c>
    </row>
    <row r="27" spans="1:20" ht="15.75">
      <c r="A27">
        <v>10030</v>
      </c>
      <c r="B27" t="s">
        <v>915</v>
      </c>
      <c r="C27">
        <v>26</v>
      </c>
      <c r="D27" t="s">
        <v>27</v>
      </c>
      <c r="E27" t="s">
        <v>49</v>
      </c>
      <c r="F27" s="3">
        <v>115067</v>
      </c>
      <c r="G27" t="s">
        <v>21</v>
      </c>
      <c r="H27" t="s">
        <v>17</v>
      </c>
      <c r="I27" s="4" t="str">
        <f>VLOOKUP(A27, gaming_health_data!A:N, 2, FALSE)</f>
        <v>PlayStation</v>
      </c>
      <c r="J27" t="str">
        <f>VLOOKUP(A27, gaming_health_data!A:N, 3, FALSE)</f>
        <v>Horror</v>
      </c>
      <c r="K27" t="str">
        <f>VLOOKUP(A27, gaming_health_data!A:N, 4, FALSE)</f>
        <v>Habit</v>
      </c>
      <c r="L27">
        <f>VLOOKUP(A27, gaming_health_data!A:N, 5, FALSE)</f>
        <v>1</v>
      </c>
      <c r="M27">
        <f>VLOOKUP(A27, gaming_health_data!A:N, 6, FALSE)</f>
        <v>517</v>
      </c>
      <c r="N27">
        <f>VLOOKUP(A27, gaming_health_data!A:N, 7, FALSE)</f>
        <v>9</v>
      </c>
      <c r="O27">
        <f>VLOOKUP(A27, gaming_health_data!A:N, 9, FALSE)</f>
        <v>99</v>
      </c>
      <c r="P27">
        <f>VLOOKUP(A27, gaming_health_data!A:N, 10, FALSE)</f>
        <v>11</v>
      </c>
      <c r="Q27">
        <f>VLOOKUP(A27, gaming_health_data!A:N, 11, FALSE)</f>
        <v>21</v>
      </c>
      <c r="R27">
        <f>VLOOKUP(A27, gaming_health_data!A:N, 12, FALSE)</f>
        <v>21</v>
      </c>
      <c r="S27">
        <f>VLOOKUP(A27, gaming_health_data!A:N, 13, FALSE)</f>
        <v>53</v>
      </c>
      <c r="T27">
        <f>VLOOKUP(A27, gaming_health_data!A:N, 14, FALSE)</f>
        <v>14</v>
      </c>
    </row>
    <row r="28" spans="1:20" ht="15.75">
      <c r="A28">
        <v>10031</v>
      </c>
      <c r="B28" t="s">
        <v>916</v>
      </c>
      <c r="C28">
        <v>18</v>
      </c>
      <c r="D28" t="s">
        <v>15</v>
      </c>
      <c r="E28" t="s">
        <v>53</v>
      </c>
      <c r="F28" s="3">
        <v>19973</v>
      </c>
      <c r="G28" t="s">
        <v>21</v>
      </c>
      <c r="H28" t="s">
        <v>17</v>
      </c>
      <c r="I28" s="4" t="str">
        <f>VLOOKUP(A28, gaming_health_data!A:N, 2, FALSE)</f>
        <v>PC</v>
      </c>
      <c r="J28" t="str">
        <f>VLOOKUP(A28, gaming_health_data!A:N, 3, FALSE)</f>
        <v>Racing</v>
      </c>
      <c r="K28" t="str">
        <f>VLOOKUP(A28, gaming_health_data!A:N, 4, FALSE)</f>
        <v>Entertainment</v>
      </c>
      <c r="L28">
        <f>VLOOKUP(A28, gaming_health_data!A:N, 5, FALSE)</f>
        <v>11</v>
      </c>
      <c r="M28">
        <f>VLOOKUP(A28, gaming_health_data!A:N, 6, FALSE)</f>
        <v>302</v>
      </c>
      <c r="N28">
        <f>VLOOKUP(A28, gaming_health_data!A:N, 7, FALSE)</f>
        <v>7</v>
      </c>
      <c r="O28">
        <f>VLOOKUP(A28, gaming_health_data!A:N, 9, FALSE)</f>
        <v>49</v>
      </c>
      <c r="P28">
        <f>VLOOKUP(A28, gaming_health_data!A:N, 10, FALSE)</f>
        <v>21</v>
      </c>
      <c r="Q28">
        <f>VLOOKUP(A28, gaming_health_data!A:N, 11, FALSE)</f>
        <v>85</v>
      </c>
      <c r="R28">
        <f>VLOOKUP(A28, gaming_health_data!A:N, 12, FALSE)</f>
        <v>94</v>
      </c>
      <c r="S28">
        <f>VLOOKUP(A28, gaming_health_data!A:N, 13, FALSE)</f>
        <v>88</v>
      </c>
      <c r="T28">
        <f>VLOOKUP(A28, gaming_health_data!A:N, 14, FALSE)</f>
        <v>35</v>
      </c>
    </row>
    <row r="29" spans="1:20" ht="15.75">
      <c r="A29">
        <v>10032</v>
      </c>
      <c r="B29" t="s">
        <v>917</v>
      </c>
      <c r="C29">
        <v>22</v>
      </c>
      <c r="D29" t="s">
        <v>26</v>
      </c>
      <c r="E29" t="s">
        <v>16</v>
      </c>
      <c r="F29" s="3">
        <v>172889</v>
      </c>
      <c r="G29" t="s">
        <v>17</v>
      </c>
      <c r="H29" t="s">
        <v>21</v>
      </c>
      <c r="I29" s="4" t="str">
        <f>VLOOKUP(A29, gaming_health_data!A:N, 2, FALSE)</f>
        <v>PlayStation</v>
      </c>
      <c r="J29" t="str">
        <f>VLOOKUP(A29, gaming_health_data!A:N, 3, FALSE)</f>
        <v>Racing</v>
      </c>
      <c r="K29" t="str">
        <f>VLOOKUP(A29, gaming_health_data!A:N, 4, FALSE)</f>
        <v>Habit</v>
      </c>
      <c r="L29">
        <f>VLOOKUP(A29, gaming_health_data!A:N, 5, FALSE)</f>
        <v>11</v>
      </c>
      <c r="M29">
        <f>VLOOKUP(A29, gaming_health_data!A:N, 6, FALSE)</f>
        <v>591</v>
      </c>
      <c r="N29">
        <f>VLOOKUP(A29, gaming_health_data!A:N, 7, FALSE)</f>
        <v>9</v>
      </c>
      <c r="O29">
        <f>VLOOKUP(A29, gaming_health_data!A:N, 9, FALSE)</f>
        <v>67</v>
      </c>
      <c r="P29">
        <f>VLOOKUP(A29, gaming_health_data!A:N, 10, FALSE)</f>
        <v>50</v>
      </c>
      <c r="Q29">
        <f>VLOOKUP(A29, gaming_health_data!A:N, 11, FALSE)</f>
        <v>16</v>
      </c>
      <c r="R29">
        <f>VLOOKUP(A29, gaming_health_data!A:N, 12, FALSE)</f>
        <v>26</v>
      </c>
      <c r="S29">
        <f>VLOOKUP(A29, gaming_health_data!A:N, 13, FALSE)</f>
        <v>79</v>
      </c>
      <c r="T29">
        <f>VLOOKUP(A29, gaming_health_data!A:N, 14, FALSE)</f>
        <v>10</v>
      </c>
    </row>
    <row r="30" spans="1:20" ht="15.75">
      <c r="A30">
        <v>10033</v>
      </c>
      <c r="B30" t="s">
        <v>918</v>
      </c>
      <c r="C30">
        <v>26</v>
      </c>
      <c r="D30" t="s">
        <v>15</v>
      </c>
      <c r="E30" t="s">
        <v>54</v>
      </c>
      <c r="F30" s="3">
        <v>115495</v>
      </c>
      <c r="G30" t="s">
        <v>17</v>
      </c>
      <c r="H30" t="s">
        <v>21</v>
      </c>
      <c r="I30" s="4" t="str">
        <f>VLOOKUP(A30, gaming_health_data!A:N, 2, FALSE)</f>
        <v>Nintendo</v>
      </c>
      <c r="J30" t="str">
        <f>VLOOKUP(A30, gaming_health_data!A:N, 3, FALSE)</f>
        <v>Strategy</v>
      </c>
      <c r="K30" t="str">
        <f>VLOOKUP(A30, gaming_health_data!A:N, 4, FALSE)</f>
        <v>Challenge</v>
      </c>
      <c r="L30">
        <f>VLOOKUP(A30, gaming_health_data!A:N, 5, FALSE)</f>
        <v>4</v>
      </c>
      <c r="M30">
        <f>VLOOKUP(A30, gaming_health_data!A:N, 6, FALSE)</f>
        <v>249</v>
      </c>
      <c r="N30">
        <f>VLOOKUP(A30, gaming_health_data!A:N, 7, FALSE)</f>
        <v>5</v>
      </c>
      <c r="O30">
        <f>VLOOKUP(A30, gaming_health_data!A:N, 9, FALSE)</f>
        <v>81</v>
      </c>
      <c r="P30">
        <f>VLOOKUP(A30, gaming_health_data!A:N, 10, FALSE)</f>
        <v>10</v>
      </c>
      <c r="Q30">
        <f>VLOOKUP(A30, gaming_health_data!A:N, 11, FALSE)</f>
        <v>41</v>
      </c>
      <c r="R30">
        <f>VLOOKUP(A30, gaming_health_data!A:N, 12, FALSE)</f>
        <v>23</v>
      </c>
      <c r="S30">
        <f>VLOOKUP(A30, gaming_health_data!A:N, 13, FALSE)</f>
        <v>67</v>
      </c>
      <c r="T30">
        <f>VLOOKUP(A30, gaming_health_data!A:N, 14, FALSE)</f>
        <v>17</v>
      </c>
    </row>
    <row r="31" spans="1:20" ht="15.75">
      <c r="A31">
        <v>10034</v>
      </c>
      <c r="B31" t="s">
        <v>919</v>
      </c>
      <c r="C31">
        <v>33</v>
      </c>
      <c r="D31" t="s">
        <v>26</v>
      </c>
      <c r="E31" t="s">
        <v>44</v>
      </c>
      <c r="F31" s="3">
        <v>76966</v>
      </c>
      <c r="G31" t="s">
        <v>21</v>
      </c>
      <c r="H31" t="s">
        <v>21</v>
      </c>
      <c r="I31" s="4" t="str">
        <f>VLOOKUP(A31, gaming_health_data!A:N, 2, FALSE)</f>
        <v>Nintendo</v>
      </c>
      <c r="J31" t="str">
        <f>VLOOKUP(A31, gaming_health_data!A:N, 3, FALSE)</f>
        <v>Survival</v>
      </c>
      <c r="K31" t="str">
        <f>VLOOKUP(A31, gaming_health_data!A:N, 4, FALSE)</f>
        <v>Social Interaction</v>
      </c>
      <c r="L31">
        <f>VLOOKUP(A31, gaming_health_data!A:N, 5, FALSE)</f>
        <v>10</v>
      </c>
      <c r="M31">
        <f>VLOOKUP(A31, gaming_health_data!A:N, 6, FALSE)</f>
        <v>164</v>
      </c>
      <c r="N31">
        <f>VLOOKUP(A31, gaming_health_data!A:N, 7, FALSE)</f>
        <v>11</v>
      </c>
      <c r="O31">
        <f>VLOOKUP(A31, gaming_health_data!A:N, 9, FALSE)</f>
        <v>33</v>
      </c>
      <c r="P31">
        <f>VLOOKUP(A31, gaming_health_data!A:N, 10, FALSE)</f>
        <v>21</v>
      </c>
      <c r="Q31">
        <f>VLOOKUP(A31, gaming_health_data!A:N, 11, FALSE)</f>
        <v>24</v>
      </c>
      <c r="R31">
        <f>VLOOKUP(A31, gaming_health_data!A:N, 12, FALSE)</f>
        <v>95</v>
      </c>
      <c r="S31">
        <f>VLOOKUP(A31, gaming_health_data!A:N, 13, FALSE)</f>
        <v>55</v>
      </c>
      <c r="T31">
        <f>VLOOKUP(A31, gaming_health_data!A:N, 14, FALSE)</f>
        <v>79</v>
      </c>
    </row>
    <row r="32" spans="1:20" ht="15.75">
      <c r="A32">
        <v>10035</v>
      </c>
      <c r="B32" t="s">
        <v>920</v>
      </c>
      <c r="C32">
        <v>25</v>
      </c>
      <c r="D32" t="s">
        <v>15</v>
      </c>
      <c r="E32" t="s">
        <v>39</v>
      </c>
      <c r="F32" s="3">
        <v>115652</v>
      </c>
      <c r="G32" t="s">
        <v>17</v>
      </c>
      <c r="H32" t="s">
        <v>17</v>
      </c>
      <c r="I32" s="4" t="str">
        <f>VLOOKUP(A32, gaming_health_data!A:N, 2, FALSE)</f>
        <v>Tablet</v>
      </c>
      <c r="J32" t="str">
        <f>VLOOKUP(A32, gaming_health_data!A:N, 3, FALSE)</f>
        <v>FPS</v>
      </c>
      <c r="K32" t="str">
        <f>VLOOKUP(A32, gaming_health_data!A:N, 4, FALSE)</f>
        <v>Entertainment</v>
      </c>
      <c r="L32">
        <f>VLOOKUP(A32, gaming_health_data!A:N, 5, FALSE)</f>
        <v>4</v>
      </c>
      <c r="M32">
        <f>VLOOKUP(A32, gaming_health_data!A:N, 6, FALSE)</f>
        <v>531</v>
      </c>
      <c r="N32">
        <f>VLOOKUP(A32, gaming_health_data!A:N, 7, FALSE)</f>
        <v>5</v>
      </c>
      <c r="O32">
        <f>VLOOKUP(A32, gaming_health_data!A:N, 9, FALSE)</f>
        <v>66</v>
      </c>
      <c r="P32">
        <f>VLOOKUP(A32, gaming_health_data!A:N, 10, FALSE)</f>
        <v>4</v>
      </c>
      <c r="Q32">
        <f>VLOOKUP(A32, gaming_health_data!A:N, 11, FALSE)</f>
        <v>85</v>
      </c>
      <c r="R32">
        <f>VLOOKUP(A32, gaming_health_data!A:N, 12, FALSE)</f>
        <v>15</v>
      </c>
      <c r="S32">
        <f>VLOOKUP(A32, gaming_health_data!A:N, 13, FALSE)</f>
        <v>45</v>
      </c>
      <c r="T32">
        <f>VLOOKUP(A32, gaming_health_data!A:N, 14, FALSE)</f>
        <v>16</v>
      </c>
    </row>
    <row r="33" spans="1:20" ht="15.75">
      <c r="A33">
        <v>10036</v>
      </c>
      <c r="B33" t="s">
        <v>921</v>
      </c>
      <c r="C33">
        <v>19</v>
      </c>
      <c r="D33" t="s">
        <v>26</v>
      </c>
      <c r="E33" t="s">
        <v>53</v>
      </c>
      <c r="F33" s="3">
        <v>62680</v>
      </c>
      <c r="G33" t="s">
        <v>21</v>
      </c>
      <c r="H33" t="s">
        <v>17</v>
      </c>
      <c r="I33" s="4" t="str">
        <f>VLOOKUP(A33, gaming_health_data!A:N, 2, FALSE)</f>
        <v>Nintendo</v>
      </c>
      <c r="J33" t="str">
        <f>VLOOKUP(A33, gaming_health_data!A:N, 3, FALSE)</f>
        <v>Strategy</v>
      </c>
      <c r="K33" t="str">
        <f>VLOOKUP(A33, gaming_health_data!A:N, 4, FALSE)</f>
        <v>Competition</v>
      </c>
      <c r="L33">
        <f>VLOOKUP(A33, gaming_health_data!A:N, 5, FALSE)</f>
        <v>4</v>
      </c>
      <c r="M33">
        <f>VLOOKUP(A33, gaming_health_data!A:N, 6, FALSE)</f>
        <v>747</v>
      </c>
      <c r="N33">
        <f>VLOOKUP(A33, gaming_health_data!A:N, 7, FALSE)</f>
        <v>6</v>
      </c>
      <c r="O33">
        <f>VLOOKUP(A33, gaming_health_data!A:N, 9, FALSE)</f>
        <v>44</v>
      </c>
      <c r="P33">
        <f>VLOOKUP(A33, gaming_health_data!A:N, 10, FALSE)</f>
        <v>90</v>
      </c>
      <c r="Q33">
        <f>VLOOKUP(A33, gaming_health_data!A:N, 11, FALSE)</f>
        <v>69</v>
      </c>
      <c r="R33">
        <f>VLOOKUP(A33, gaming_health_data!A:N, 12, FALSE)</f>
        <v>13</v>
      </c>
      <c r="S33">
        <f>VLOOKUP(A33, gaming_health_data!A:N, 13, FALSE)</f>
        <v>51</v>
      </c>
      <c r="T33">
        <f>VLOOKUP(A33, gaming_health_data!A:N, 14, FALSE)</f>
        <v>82</v>
      </c>
    </row>
    <row r="34" spans="1:20" ht="15.75">
      <c r="A34">
        <v>10037</v>
      </c>
      <c r="B34" t="s">
        <v>922</v>
      </c>
      <c r="C34">
        <v>21</v>
      </c>
      <c r="D34" t="s">
        <v>15</v>
      </c>
      <c r="E34" t="s">
        <v>44</v>
      </c>
      <c r="F34" s="3">
        <v>164214</v>
      </c>
      <c r="G34" t="s">
        <v>21</v>
      </c>
      <c r="H34" t="s">
        <v>21</v>
      </c>
      <c r="I34" s="4" t="str">
        <f>VLOOKUP(A34, gaming_health_data!A:N, 2, FALSE)</f>
        <v>PlayStation</v>
      </c>
      <c r="J34" t="str">
        <f>VLOOKUP(A34, gaming_health_data!A:N, 3, FALSE)</f>
        <v>Strategy</v>
      </c>
      <c r="K34" t="str">
        <f>VLOOKUP(A34, gaming_health_data!A:N, 4, FALSE)</f>
        <v>Habit</v>
      </c>
      <c r="L34">
        <f>VLOOKUP(A34, gaming_health_data!A:N, 5, FALSE)</f>
        <v>1</v>
      </c>
      <c r="M34">
        <f>VLOOKUP(A34, gaming_health_data!A:N, 6, FALSE)</f>
        <v>39</v>
      </c>
      <c r="N34">
        <f>VLOOKUP(A34, gaming_health_data!A:N, 7, FALSE)</f>
        <v>5</v>
      </c>
      <c r="O34">
        <f>VLOOKUP(A34, gaming_health_data!A:N, 9, FALSE)</f>
        <v>96</v>
      </c>
      <c r="P34">
        <f>VLOOKUP(A34, gaming_health_data!A:N, 10, FALSE)</f>
        <v>15</v>
      </c>
      <c r="Q34">
        <f>VLOOKUP(A34, gaming_health_data!A:N, 11, FALSE)</f>
        <v>42</v>
      </c>
      <c r="R34">
        <f>VLOOKUP(A34, gaming_health_data!A:N, 12, FALSE)</f>
        <v>47</v>
      </c>
      <c r="S34">
        <f>VLOOKUP(A34, gaming_health_data!A:N, 13, FALSE)</f>
        <v>40</v>
      </c>
      <c r="T34">
        <f>VLOOKUP(A34, gaming_health_data!A:N, 14, FALSE)</f>
        <v>34</v>
      </c>
    </row>
    <row r="35" spans="1:20" ht="15.75">
      <c r="A35">
        <v>10038</v>
      </c>
      <c r="B35" t="s">
        <v>923</v>
      </c>
      <c r="C35">
        <v>30</v>
      </c>
      <c r="D35" t="s">
        <v>26</v>
      </c>
      <c r="E35" t="s">
        <v>44</v>
      </c>
      <c r="F35" s="3">
        <v>58932</v>
      </c>
      <c r="G35" t="s">
        <v>21</v>
      </c>
      <c r="H35" t="s">
        <v>17</v>
      </c>
      <c r="I35" s="4" t="str">
        <f>VLOOKUP(A35, gaming_health_data!A:N, 2, FALSE)</f>
        <v>Cell Phone</v>
      </c>
      <c r="J35" t="str">
        <f>VLOOKUP(A35, gaming_health_data!A:N, 3, FALSE)</f>
        <v>RPG</v>
      </c>
      <c r="K35" t="str">
        <f>VLOOKUP(A35, gaming_health_data!A:N, 4, FALSE)</f>
        <v>Boredom</v>
      </c>
      <c r="L35">
        <f>VLOOKUP(A35, gaming_health_data!A:N, 5, FALSE)</f>
        <v>7</v>
      </c>
      <c r="M35">
        <f>VLOOKUP(A35, gaming_health_data!A:N, 6, FALSE)</f>
        <v>881</v>
      </c>
      <c r="N35">
        <f>VLOOKUP(A35, gaming_health_data!A:N, 7, FALSE)</f>
        <v>7</v>
      </c>
      <c r="O35">
        <f>VLOOKUP(A35, gaming_health_data!A:N, 9, FALSE)</f>
        <v>88</v>
      </c>
      <c r="P35">
        <f>VLOOKUP(A35, gaming_health_data!A:N, 10, FALSE)</f>
        <v>8</v>
      </c>
      <c r="Q35">
        <f>VLOOKUP(A35, gaming_health_data!A:N, 11, FALSE)</f>
        <v>38</v>
      </c>
      <c r="R35">
        <f>VLOOKUP(A35, gaming_health_data!A:N, 12, FALSE)</f>
        <v>39</v>
      </c>
      <c r="S35">
        <f>VLOOKUP(A35, gaming_health_data!A:N, 13, FALSE)</f>
        <v>45</v>
      </c>
      <c r="T35">
        <f>VLOOKUP(A35, gaming_health_data!A:N, 14, FALSE)</f>
        <v>37</v>
      </c>
    </row>
    <row r="36" spans="1:20" ht="15.75">
      <c r="A36">
        <v>10039</v>
      </c>
      <c r="B36" t="s">
        <v>924</v>
      </c>
      <c r="C36">
        <v>26</v>
      </c>
      <c r="D36" t="s">
        <v>15</v>
      </c>
      <c r="E36" t="s">
        <v>36</v>
      </c>
      <c r="F36" s="3">
        <v>191959</v>
      </c>
      <c r="G36" t="s">
        <v>17</v>
      </c>
      <c r="H36" t="s">
        <v>21</v>
      </c>
      <c r="I36" s="4" t="str">
        <f>VLOOKUP(A36, gaming_health_data!A:N, 2, FALSE)</f>
        <v>Tablet</v>
      </c>
      <c r="J36" t="str">
        <f>VLOOKUP(A36, gaming_health_data!A:N, 3, FALSE)</f>
        <v>RPG</v>
      </c>
      <c r="K36" t="str">
        <f>VLOOKUP(A36, gaming_health_data!A:N, 4, FALSE)</f>
        <v>Stress Relief</v>
      </c>
      <c r="L36">
        <f>VLOOKUP(A36, gaming_health_data!A:N, 5, FALSE)</f>
        <v>6</v>
      </c>
      <c r="M36">
        <f>VLOOKUP(A36, gaming_health_data!A:N, 6, FALSE)</f>
        <v>351</v>
      </c>
      <c r="N36">
        <f>VLOOKUP(A36, gaming_health_data!A:N, 7, FALSE)</f>
        <v>5</v>
      </c>
      <c r="O36">
        <f>VLOOKUP(A36, gaming_health_data!A:N, 9, FALSE)</f>
        <v>85</v>
      </c>
      <c r="P36">
        <f>VLOOKUP(A36, gaming_health_data!A:N, 10, FALSE)</f>
        <v>83</v>
      </c>
      <c r="Q36">
        <f>VLOOKUP(A36, gaming_health_data!A:N, 11, FALSE)</f>
        <v>96</v>
      </c>
      <c r="R36">
        <f>VLOOKUP(A36, gaming_health_data!A:N, 12, FALSE)</f>
        <v>7</v>
      </c>
      <c r="S36">
        <f>VLOOKUP(A36, gaming_health_data!A:N, 13, FALSE)</f>
        <v>52</v>
      </c>
      <c r="T36">
        <f>VLOOKUP(A36, gaming_health_data!A:N, 14, FALSE)</f>
        <v>43</v>
      </c>
    </row>
    <row r="37" spans="1:20" ht="15.75">
      <c r="A37">
        <v>10040</v>
      </c>
      <c r="B37" t="s">
        <v>925</v>
      </c>
      <c r="C37">
        <v>30</v>
      </c>
      <c r="D37" t="s">
        <v>26</v>
      </c>
      <c r="E37" t="s">
        <v>36</v>
      </c>
      <c r="F37" s="3">
        <v>62250</v>
      </c>
      <c r="G37" t="s">
        <v>21</v>
      </c>
      <c r="H37" t="s">
        <v>17</v>
      </c>
      <c r="I37" s="4" t="str">
        <f>VLOOKUP(A37, gaming_health_data!A:N, 2, FALSE)</f>
        <v>PC</v>
      </c>
      <c r="J37" t="str">
        <f>VLOOKUP(A37, gaming_health_data!A:N, 3, FALSE)</f>
        <v>FPS</v>
      </c>
      <c r="K37" t="str">
        <f>VLOOKUP(A37, gaming_health_data!A:N, 4, FALSE)</f>
        <v>Loneliness</v>
      </c>
      <c r="L37">
        <f>VLOOKUP(A37, gaming_health_data!A:N, 5, FALSE)</f>
        <v>4</v>
      </c>
      <c r="M37">
        <f>VLOOKUP(A37, gaming_health_data!A:N, 6, FALSE)</f>
        <v>254</v>
      </c>
      <c r="N37">
        <f>VLOOKUP(A37, gaming_health_data!A:N, 7, FALSE)</f>
        <v>10</v>
      </c>
      <c r="O37">
        <f>VLOOKUP(A37, gaming_health_data!A:N, 9, FALSE)</f>
        <v>67</v>
      </c>
      <c r="P37">
        <f>VLOOKUP(A37, gaming_health_data!A:N, 10, FALSE)</f>
        <v>37</v>
      </c>
      <c r="Q37">
        <f>VLOOKUP(A37, gaming_health_data!A:N, 11, FALSE)</f>
        <v>16</v>
      </c>
      <c r="R37">
        <f>VLOOKUP(A37, gaming_health_data!A:N, 12, FALSE)</f>
        <v>51</v>
      </c>
      <c r="S37">
        <f>VLOOKUP(A37, gaming_health_data!A:N, 13, FALSE)</f>
        <v>8</v>
      </c>
      <c r="T37">
        <f>VLOOKUP(A37, gaming_health_data!A:N, 14, FALSE)</f>
        <v>94</v>
      </c>
    </row>
    <row r="38" spans="1:20" ht="15.75">
      <c r="A38">
        <v>10041</v>
      </c>
      <c r="B38" t="s">
        <v>926</v>
      </c>
      <c r="C38">
        <v>31</v>
      </c>
      <c r="D38" t="s">
        <v>15</v>
      </c>
      <c r="E38" t="s">
        <v>39</v>
      </c>
      <c r="F38" s="3">
        <v>154363</v>
      </c>
      <c r="G38" t="s">
        <v>17</v>
      </c>
      <c r="H38" t="s">
        <v>21</v>
      </c>
      <c r="I38" s="4" t="str">
        <f>VLOOKUP(A38, gaming_health_data!A:N, 2, FALSE)</f>
        <v>Cell Phone</v>
      </c>
      <c r="J38" t="str">
        <f>VLOOKUP(A38, gaming_health_data!A:N, 3, FALSE)</f>
        <v>MMORPG</v>
      </c>
      <c r="K38" t="str">
        <f>VLOOKUP(A38, gaming_health_data!A:N, 4, FALSE)</f>
        <v>Escapism</v>
      </c>
      <c r="L38">
        <f>VLOOKUP(A38, gaming_health_data!A:N, 5, FALSE)</f>
        <v>1</v>
      </c>
      <c r="M38">
        <f>VLOOKUP(A38, gaming_health_data!A:N, 6, FALSE)</f>
        <v>721</v>
      </c>
      <c r="N38">
        <f>VLOOKUP(A38, gaming_health_data!A:N, 7, FALSE)</f>
        <v>9</v>
      </c>
      <c r="O38">
        <f>VLOOKUP(A38, gaming_health_data!A:N, 9, FALSE)</f>
        <v>85</v>
      </c>
      <c r="P38">
        <f>VLOOKUP(A38, gaming_health_data!A:N, 10, FALSE)</f>
        <v>67</v>
      </c>
      <c r="Q38">
        <f>VLOOKUP(A38, gaming_health_data!A:N, 11, FALSE)</f>
        <v>98</v>
      </c>
      <c r="R38">
        <f>VLOOKUP(A38, gaming_health_data!A:N, 12, FALSE)</f>
        <v>55</v>
      </c>
      <c r="S38">
        <f>VLOOKUP(A38, gaming_health_data!A:N, 13, FALSE)</f>
        <v>22</v>
      </c>
      <c r="T38">
        <f>VLOOKUP(A38, gaming_health_data!A:N, 14, FALSE)</f>
        <v>21</v>
      </c>
    </row>
    <row r="39" spans="1:20" ht="15.75">
      <c r="A39">
        <v>10042</v>
      </c>
      <c r="B39" t="s">
        <v>927</v>
      </c>
      <c r="C39">
        <v>31</v>
      </c>
      <c r="D39" t="s">
        <v>26</v>
      </c>
      <c r="E39" t="s">
        <v>53</v>
      </c>
      <c r="F39" s="3">
        <v>153250</v>
      </c>
      <c r="G39" t="s">
        <v>21</v>
      </c>
      <c r="H39" t="s">
        <v>17</v>
      </c>
      <c r="I39" s="4" t="str">
        <f>VLOOKUP(A39, gaming_health_data!A:N, 2, FALSE)</f>
        <v>PlayStation</v>
      </c>
      <c r="J39" t="str">
        <f>VLOOKUP(A39, gaming_health_data!A:N, 3, FALSE)</f>
        <v>Sports</v>
      </c>
      <c r="K39" t="str">
        <f>VLOOKUP(A39, gaming_health_data!A:N, 4, FALSE)</f>
        <v>Habit</v>
      </c>
      <c r="L39">
        <f>VLOOKUP(A39, gaming_health_data!A:N, 5, FALSE)</f>
        <v>8</v>
      </c>
      <c r="M39">
        <f>VLOOKUP(A39, gaming_health_data!A:N, 6, FALSE)</f>
        <v>68</v>
      </c>
      <c r="N39">
        <f>VLOOKUP(A39, gaming_health_data!A:N, 7, FALSE)</f>
        <v>9</v>
      </c>
      <c r="O39">
        <f>VLOOKUP(A39, gaming_health_data!A:N, 9, FALSE)</f>
        <v>8</v>
      </c>
      <c r="P39">
        <f>VLOOKUP(A39, gaming_health_data!A:N, 10, FALSE)</f>
        <v>20</v>
      </c>
      <c r="Q39">
        <f>VLOOKUP(A39, gaming_health_data!A:N, 11, FALSE)</f>
        <v>62</v>
      </c>
      <c r="R39">
        <f>VLOOKUP(A39, gaming_health_data!A:N, 12, FALSE)</f>
        <v>18</v>
      </c>
      <c r="S39">
        <f>VLOOKUP(A39, gaming_health_data!A:N, 13, FALSE)</f>
        <v>61</v>
      </c>
      <c r="T39">
        <f>VLOOKUP(A39, gaming_health_data!A:N, 14, FALSE)</f>
        <v>62</v>
      </c>
    </row>
    <row r="40" spans="1:20" ht="15.75">
      <c r="A40">
        <v>10043</v>
      </c>
      <c r="B40" t="s">
        <v>928</v>
      </c>
      <c r="C40">
        <v>32</v>
      </c>
      <c r="D40" t="s">
        <v>15</v>
      </c>
      <c r="E40" t="s">
        <v>36</v>
      </c>
      <c r="F40" s="3">
        <v>75493</v>
      </c>
      <c r="G40" t="s">
        <v>21</v>
      </c>
      <c r="H40" t="s">
        <v>17</v>
      </c>
      <c r="I40" s="4" t="str">
        <f>VLOOKUP(A40, gaming_health_data!A:N, 2, FALSE)</f>
        <v>Nintendo</v>
      </c>
      <c r="J40" t="str">
        <f>VLOOKUP(A40, gaming_health_data!A:N, 3, FALSE)</f>
        <v>FPS</v>
      </c>
      <c r="K40" t="str">
        <f>VLOOKUP(A40, gaming_health_data!A:N, 4, FALSE)</f>
        <v>Relaxation</v>
      </c>
      <c r="L40">
        <f>VLOOKUP(A40, gaming_health_data!A:N, 5, FALSE)</f>
        <v>4</v>
      </c>
      <c r="M40">
        <f>VLOOKUP(A40, gaming_health_data!A:N, 6, FALSE)</f>
        <v>659</v>
      </c>
      <c r="N40">
        <f>VLOOKUP(A40, gaming_health_data!A:N, 7, FALSE)</f>
        <v>9</v>
      </c>
      <c r="O40">
        <f>VLOOKUP(A40, gaming_health_data!A:N, 9, FALSE)</f>
        <v>4</v>
      </c>
      <c r="P40">
        <f>VLOOKUP(A40, gaming_health_data!A:N, 10, FALSE)</f>
        <v>42</v>
      </c>
      <c r="Q40">
        <f>VLOOKUP(A40, gaming_health_data!A:N, 11, FALSE)</f>
        <v>44</v>
      </c>
      <c r="R40">
        <f>VLOOKUP(A40, gaming_health_data!A:N, 12, FALSE)</f>
        <v>7</v>
      </c>
      <c r="S40">
        <f>VLOOKUP(A40, gaming_health_data!A:N, 13, FALSE)</f>
        <v>15</v>
      </c>
      <c r="T40">
        <f>VLOOKUP(A40, gaming_health_data!A:N, 14, FALSE)</f>
        <v>74</v>
      </c>
    </row>
    <row r="41" spans="1:20" ht="15.75">
      <c r="A41">
        <v>10044</v>
      </c>
      <c r="B41" t="s">
        <v>929</v>
      </c>
      <c r="C41">
        <v>28</v>
      </c>
      <c r="D41" t="s">
        <v>26</v>
      </c>
      <c r="E41" t="s">
        <v>22</v>
      </c>
      <c r="F41" s="3">
        <v>189354</v>
      </c>
      <c r="G41" t="s">
        <v>17</v>
      </c>
      <c r="H41" t="s">
        <v>21</v>
      </c>
      <c r="I41" s="4" t="str">
        <f>VLOOKUP(A41, gaming_health_data!A:N, 2, FALSE)</f>
        <v>Tablet</v>
      </c>
      <c r="J41" t="str">
        <f>VLOOKUP(A41, gaming_health_data!A:N, 3, FALSE)</f>
        <v>MMORPG</v>
      </c>
      <c r="K41" t="str">
        <f>VLOOKUP(A41, gaming_health_data!A:N, 4, FALSE)</f>
        <v>Loneliness</v>
      </c>
      <c r="L41">
        <f>VLOOKUP(A41, gaming_health_data!A:N, 5, FALSE)</f>
        <v>9</v>
      </c>
      <c r="M41">
        <f>VLOOKUP(A41, gaming_health_data!A:N, 6, FALSE)</f>
        <v>461</v>
      </c>
      <c r="N41">
        <f>VLOOKUP(A41, gaming_health_data!A:N, 7, FALSE)</f>
        <v>10</v>
      </c>
      <c r="O41">
        <f>VLOOKUP(A41, gaming_health_data!A:N, 9, FALSE)</f>
        <v>24</v>
      </c>
      <c r="P41">
        <f>VLOOKUP(A41, gaming_health_data!A:N, 10, FALSE)</f>
        <v>84</v>
      </c>
      <c r="Q41">
        <f>VLOOKUP(A41, gaming_health_data!A:N, 11, FALSE)</f>
        <v>7</v>
      </c>
      <c r="R41">
        <f>VLOOKUP(A41, gaming_health_data!A:N, 12, FALSE)</f>
        <v>34</v>
      </c>
      <c r="S41">
        <f>VLOOKUP(A41, gaming_health_data!A:N, 13, FALSE)</f>
        <v>32</v>
      </c>
      <c r="T41">
        <f>VLOOKUP(A41, gaming_health_data!A:N, 14, FALSE)</f>
        <v>6</v>
      </c>
    </row>
    <row r="42" spans="1:20" ht="15.75">
      <c r="A42">
        <v>10045</v>
      </c>
      <c r="B42" t="s">
        <v>930</v>
      </c>
      <c r="C42">
        <v>30</v>
      </c>
      <c r="D42" t="s">
        <v>27</v>
      </c>
      <c r="E42" t="s">
        <v>49</v>
      </c>
      <c r="F42" s="3">
        <v>136757</v>
      </c>
      <c r="G42" t="s">
        <v>17</v>
      </c>
      <c r="H42" t="s">
        <v>17</v>
      </c>
      <c r="I42" s="4" t="str">
        <f>VLOOKUP(A42, gaming_health_data!A:N, 2, FALSE)</f>
        <v>Xbox</v>
      </c>
      <c r="J42" t="str">
        <f>VLOOKUP(A42, gaming_health_data!A:N, 3, FALSE)</f>
        <v>MOBA</v>
      </c>
      <c r="K42" t="str">
        <f>VLOOKUP(A42, gaming_health_data!A:N, 4, FALSE)</f>
        <v>Challenge</v>
      </c>
      <c r="L42">
        <f>VLOOKUP(A42, gaming_health_data!A:N, 5, FALSE)</f>
        <v>2</v>
      </c>
      <c r="M42">
        <f>VLOOKUP(A42, gaming_health_data!A:N, 6, FALSE)</f>
        <v>250</v>
      </c>
      <c r="N42">
        <f>VLOOKUP(A42, gaming_health_data!A:N, 7, FALSE)</f>
        <v>5</v>
      </c>
      <c r="O42">
        <f>VLOOKUP(A42, gaming_health_data!A:N, 9, FALSE)</f>
        <v>13</v>
      </c>
      <c r="P42">
        <f>VLOOKUP(A42, gaming_health_data!A:N, 10, FALSE)</f>
        <v>84</v>
      </c>
      <c r="Q42">
        <f>VLOOKUP(A42, gaming_health_data!A:N, 11, FALSE)</f>
        <v>24</v>
      </c>
      <c r="R42">
        <f>VLOOKUP(A42, gaming_health_data!A:N, 12, FALSE)</f>
        <v>43</v>
      </c>
      <c r="S42">
        <f>VLOOKUP(A42, gaming_health_data!A:N, 13, FALSE)</f>
        <v>19</v>
      </c>
      <c r="T42">
        <f>VLOOKUP(A42, gaming_health_data!A:N, 14, FALSE)</f>
        <v>85</v>
      </c>
    </row>
    <row r="43" spans="1:20" ht="15.75">
      <c r="A43">
        <v>10046</v>
      </c>
      <c r="B43" t="s">
        <v>931</v>
      </c>
      <c r="C43">
        <v>23</v>
      </c>
      <c r="D43" t="s">
        <v>15</v>
      </c>
      <c r="E43" t="s">
        <v>27</v>
      </c>
      <c r="F43" s="3">
        <v>34001</v>
      </c>
      <c r="G43" t="s">
        <v>21</v>
      </c>
      <c r="H43" t="s">
        <v>17</v>
      </c>
      <c r="I43" s="4" t="str">
        <f>VLOOKUP(A43, gaming_health_data!A:N, 2, FALSE)</f>
        <v>PlayStation</v>
      </c>
      <c r="J43" t="str">
        <f>VLOOKUP(A43, gaming_health_data!A:N, 3, FALSE)</f>
        <v>Horror</v>
      </c>
      <c r="K43" t="str">
        <f>VLOOKUP(A43, gaming_health_data!A:N, 4, FALSE)</f>
        <v>Stress Relief</v>
      </c>
      <c r="L43">
        <f>VLOOKUP(A43, gaming_health_data!A:N, 5, FALSE)</f>
        <v>10</v>
      </c>
      <c r="M43">
        <f>VLOOKUP(A43, gaming_health_data!A:N, 6, FALSE)</f>
        <v>584</v>
      </c>
      <c r="N43">
        <f>VLOOKUP(A43, gaming_health_data!A:N, 7, FALSE)</f>
        <v>11</v>
      </c>
      <c r="O43">
        <f>VLOOKUP(A43, gaming_health_data!A:N, 9, FALSE)</f>
        <v>65</v>
      </c>
      <c r="P43">
        <f>VLOOKUP(A43, gaming_health_data!A:N, 10, FALSE)</f>
        <v>42</v>
      </c>
      <c r="Q43">
        <f>VLOOKUP(A43, gaming_health_data!A:N, 11, FALSE)</f>
        <v>44</v>
      </c>
      <c r="R43">
        <f>VLOOKUP(A43, gaming_health_data!A:N, 12, FALSE)</f>
        <v>85</v>
      </c>
      <c r="S43">
        <f>VLOOKUP(A43, gaming_health_data!A:N, 13, FALSE)</f>
        <v>89</v>
      </c>
      <c r="T43">
        <f>VLOOKUP(A43, gaming_health_data!A:N, 14, FALSE)</f>
        <v>67</v>
      </c>
    </row>
    <row r="44" spans="1:20" ht="15.75">
      <c r="A44">
        <v>10047</v>
      </c>
      <c r="B44" t="s">
        <v>932</v>
      </c>
      <c r="C44">
        <v>33</v>
      </c>
      <c r="D44" t="s">
        <v>15</v>
      </c>
      <c r="E44" t="s">
        <v>56</v>
      </c>
      <c r="F44" s="3">
        <v>107076</v>
      </c>
      <c r="G44" t="s">
        <v>17</v>
      </c>
      <c r="H44" t="s">
        <v>17</v>
      </c>
      <c r="I44" s="4" t="str">
        <f>VLOOKUP(A44, gaming_health_data!A:N, 2, FALSE)</f>
        <v>Nintendo</v>
      </c>
      <c r="J44" t="str">
        <f>VLOOKUP(A44, gaming_health_data!A:N, 3, FALSE)</f>
        <v>Horror</v>
      </c>
      <c r="K44" t="str">
        <f>VLOOKUP(A44, gaming_health_data!A:N, 4, FALSE)</f>
        <v>Boredom</v>
      </c>
      <c r="L44">
        <f>VLOOKUP(A44, gaming_health_data!A:N, 5, FALSE)</f>
        <v>10</v>
      </c>
      <c r="M44">
        <f>VLOOKUP(A44, gaming_health_data!A:N, 6, FALSE)</f>
        <v>276</v>
      </c>
      <c r="N44">
        <f>VLOOKUP(A44, gaming_health_data!A:N, 7, FALSE)</f>
        <v>6</v>
      </c>
      <c r="O44">
        <f>VLOOKUP(A44, gaming_health_data!A:N, 9, FALSE)</f>
        <v>27</v>
      </c>
      <c r="P44">
        <f>VLOOKUP(A44, gaming_health_data!A:N, 10, FALSE)</f>
        <v>17</v>
      </c>
      <c r="Q44">
        <f>VLOOKUP(A44, gaming_health_data!A:N, 11, FALSE)</f>
        <v>69</v>
      </c>
      <c r="R44">
        <f>VLOOKUP(A44, gaming_health_data!A:N, 12, FALSE)</f>
        <v>30</v>
      </c>
      <c r="S44">
        <f>VLOOKUP(A44, gaming_health_data!A:N, 13, FALSE)</f>
        <v>53</v>
      </c>
      <c r="T44">
        <f>VLOOKUP(A44, gaming_health_data!A:N, 14, FALSE)</f>
        <v>60</v>
      </c>
    </row>
    <row r="45" spans="1:20" ht="15.75">
      <c r="A45">
        <v>10048</v>
      </c>
      <c r="B45" t="s">
        <v>933</v>
      </c>
      <c r="C45">
        <v>31</v>
      </c>
      <c r="D45" t="s">
        <v>27</v>
      </c>
      <c r="E45" t="s">
        <v>53</v>
      </c>
      <c r="F45" s="3">
        <v>128668</v>
      </c>
      <c r="G45" t="s">
        <v>21</v>
      </c>
      <c r="H45" t="s">
        <v>17</v>
      </c>
      <c r="I45" s="4" t="str">
        <f>VLOOKUP(A45, gaming_health_data!A:N, 2, FALSE)</f>
        <v>Cell Phone</v>
      </c>
      <c r="J45" t="str">
        <f>VLOOKUP(A45, gaming_health_data!A:N, 3, FALSE)</f>
        <v>FPS</v>
      </c>
      <c r="K45" t="str">
        <f>VLOOKUP(A45, gaming_health_data!A:N, 4, FALSE)</f>
        <v>Stress Relief</v>
      </c>
      <c r="L45">
        <f>VLOOKUP(A45, gaming_health_data!A:N, 5, FALSE)</f>
        <v>10</v>
      </c>
      <c r="M45">
        <f>VLOOKUP(A45, gaming_health_data!A:N, 6, FALSE)</f>
        <v>194</v>
      </c>
      <c r="N45">
        <f>VLOOKUP(A45, gaming_health_data!A:N, 7, FALSE)</f>
        <v>6</v>
      </c>
      <c r="O45">
        <f>VLOOKUP(A45, gaming_health_data!A:N, 9, FALSE)</f>
        <v>3</v>
      </c>
      <c r="P45">
        <f>VLOOKUP(A45, gaming_health_data!A:N, 10, FALSE)</f>
        <v>4</v>
      </c>
      <c r="Q45">
        <f>VLOOKUP(A45, gaming_health_data!A:N, 11, FALSE)</f>
        <v>26</v>
      </c>
      <c r="R45">
        <f>VLOOKUP(A45, gaming_health_data!A:N, 12, FALSE)</f>
        <v>85</v>
      </c>
      <c r="S45">
        <f>VLOOKUP(A45, gaming_health_data!A:N, 13, FALSE)</f>
        <v>43</v>
      </c>
      <c r="T45">
        <f>VLOOKUP(A45, gaming_health_data!A:N, 14, FALSE)</f>
        <v>19</v>
      </c>
    </row>
    <row r="46" spans="1:20" ht="15.75">
      <c r="A46">
        <v>10049</v>
      </c>
      <c r="B46" t="s">
        <v>934</v>
      </c>
      <c r="C46">
        <v>31</v>
      </c>
      <c r="D46" t="s">
        <v>15</v>
      </c>
      <c r="E46" t="s">
        <v>22</v>
      </c>
      <c r="F46" s="3">
        <v>133917</v>
      </c>
      <c r="G46" t="s">
        <v>17</v>
      </c>
      <c r="H46" t="s">
        <v>17</v>
      </c>
      <c r="I46" s="4" t="str">
        <f>VLOOKUP(A46, gaming_health_data!A:N, 2, FALSE)</f>
        <v>Nintendo</v>
      </c>
      <c r="J46" t="str">
        <f>VLOOKUP(A46, gaming_health_data!A:N, 3, FALSE)</f>
        <v>FPS</v>
      </c>
      <c r="K46" t="str">
        <f>VLOOKUP(A46, gaming_health_data!A:N, 4, FALSE)</f>
        <v>Entertainment</v>
      </c>
      <c r="L46">
        <f>VLOOKUP(A46, gaming_health_data!A:N, 5, FALSE)</f>
        <v>10</v>
      </c>
      <c r="M46">
        <f>VLOOKUP(A46, gaming_health_data!A:N, 6, FALSE)</f>
        <v>50</v>
      </c>
      <c r="N46">
        <f>VLOOKUP(A46, gaming_health_data!A:N, 7, FALSE)</f>
        <v>8</v>
      </c>
      <c r="O46">
        <f>VLOOKUP(A46, gaming_health_data!A:N, 9, FALSE)</f>
        <v>84</v>
      </c>
      <c r="P46">
        <f>VLOOKUP(A46, gaming_health_data!A:N, 10, FALSE)</f>
        <v>80</v>
      </c>
      <c r="Q46">
        <f>VLOOKUP(A46, gaming_health_data!A:N, 11, FALSE)</f>
        <v>3</v>
      </c>
      <c r="R46">
        <f>VLOOKUP(A46, gaming_health_data!A:N, 12, FALSE)</f>
        <v>4</v>
      </c>
      <c r="S46">
        <f>VLOOKUP(A46, gaming_health_data!A:N, 13, FALSE)</f>
        <v>81</v>
      </c>
      <c r="T46">
        <f>VLOOKUP(A46, gaming_health_data!A:N, 14, FALSE)</f>
        <v>9</v>
      </c>
    </row>
    <row r="47" spans="1:20" ht="15.75">
      <c r="A47">
        <v>10050</v>
      </c>
      <c r="B47" t="s">
        <v>935</v>
      </c>
      <c r="C47">
        <v>32</v>
      </c>
      <c r="D47" t="s">
        <v>26</v>
      </c>
      <c r="E47" t="s">
        <v>44</v>
      </c>
      <c r="F47" s="3">
        <v>91247</v>
      </c>
      <c r="G47" t="s">
        <v>21</v>
      </c>
      <c r="H47" t="s">
        <v>17</v>
      </c>
      <c r="I47" s="4" t="str">
        <f>VLOOKUP(A47, gaming_health_data!A:N, 2, FALSE)</f>
        <v>PC</v>
      </c>
      <c r="J47" t="str">
        <f>VLOOKUP(A47, gaming_health_data!A:N, 3, FALSE)</f>
        <v>Survival</v>
      </c>
      <c r="K47" t="str">
        <f>VLOOKUP(A47, gaming_health_data!A:N, 4, FALSE)</f>
        <v>Stress Relief</v>
      </c>
      <c r="L47">
        <f>VLOOKUP(A47, gaming_health_data!A:N, 5, FALSE)</f>
        <v>8</v>
      </c>
      <c r="M47">
        <f>VLOOKUP(A47, gaming_health_data!A:N, 6, FALSE)</f>
        <v>413</v>
      </c>
      <c r="N47">
        <f>VLOOKUP(A47, gaming_health_data!A:N, 7, FALSE)</f>
        <v>8</v>
      </c>
      <c r="O47">
        <f>VLOOKUP(A47, gaming_health_data!A:N, 9, FALSE)</f>
        <v>93</v>
      </c>
      <c r="P47">
        <f>VLOOKUP(A47, gaming_health_data!A:N, 10, FALSE)</f>
        <v>89</v>
      </c>
      <c r="Q47">
        <f>VLOOKUP(A47, gaming_health_data!A:N, 11, FALSE)</f>
        <v>66</v>
      </c>
      <c r="R47">
        <f>VLOOKUP(A47, gaming_health_data!A:N, 12, FALSE)</f>
        <v>87</v>
      </c>
      <c r="S47">
        <f>VLOOKUP(A47, gaming_health_data!A:N, 13, FALSE)</f>
        <v>35</v>
      </c>
      <c r="T47">
        <f>VLOOKUP(A47, gaming_health_data!A:N, 14, FALSE)</f>
        <v>8</v>
      </c>
    </row>
    <row r="48" spans="1:20" ht="15.75">
      <c r="A48">
        <v>10051</v>
      </c>
      <c r="B48" t="s">
        <v>936</v>
      </c>
      <c r="C48">
        <v>29</v>
      </c>
      <c r="D48" t="s">
        <v>27</v>
      </c>
      <c r="E48" t="s">
        <v>39</v>
      </c>
      <c r="F48" s="3">
        <v>102298</v>
      </c>
      <c r="G48" t="s">
        <v>17</v>
      </c>
      <c r="H48" t="s">
        <v>17</v>
      </c>
      <c r="I48" s="4" t="str">
        <f>VLOOKUP(A48, gaming_health_data!A:N, 2, FALSE)</f>
        <v>Xbox</v>
      </c>
      <c r="J48" t="str">
        <f>VLOOKUP(A48, gaming_health_data!A:N, 3, FALSE)</f>
        <v>Survival</v>
      </c>
      <c r="K48" t="str">
        <f>VLOOKUP(A48, gaming_health_data!A:N, 4, FALSE)</f>
        <v>Escapism</v>
      </c>
      <c r="L48">
        <f>VLOOKUP(A48, gaming_health_data!A:N, 5, FALSE)</f>
        <v>7</v>
      </c>
      <c r="M48">
        <f>VLOOKUP(A48, gaming_health_data!A:N, 6, FALSE)</f>
        <v>363</v>
      </c>
      <c r="N48">
        <f>VLOOKUP(A48, gaming_health_data!A:N, 7, FALSE)</f>
        <v>11</v>
      </c>
      <c r="O48">
        <f>VLOOKUP(A48, gaming_health_data!A:N, 9, FALSE)</f>
        <v>76</v>
      </c>
      <c r="P48">
        <f>VLOOKUP(A48, gaming_health_data!A:N, 10, FALSE)</f>
        <v>53</v>
      </c>
      <c r="Q48">
        <f>VLOOKUP(A48, gaming_health_data!A:N, 11, FALSE)</f>
        <v>56</v>
      </c>
      <c r="R48">
        <f>VLOOKUP(A48, gaming_health_data!A:N, 12, FALSE)</f>
        <v>54</v>
      </c>
      <c r="S48">
        <f>VLOOKUP(A48, gaming_health_data!A:N, 13, FALSE)</f>
        <v>36</v>
      </c>
      <c r="T48">
        <f>VLOOKUP(A48, gaming_health_data!A:N, 14, FALSE)</f>
        <v>99</v>
      </c>
    </row>
    <row r="49" spans="1:20" ht="15.75">
      <c r="A49">
        <v>10052</v>
      </c>
      <c r="B49" t="s">
        <v>937</v>
      </c>
      <c r="C49">
        <v>25</v>
      </c>
      <c r="D49" t="s">
        <v>27</v>
      </c>
      <c r="E49" t="s">
        <v>16</v>
      </c>
      <c r="F49" s="3">
        <v>105631</v>
      </c>
      <c r="G49" t="s">
        <v>17</v>
      </c>
      <c r="H49" t="s">
        <v>21</v>
      </c>
      <c r="I49" s="4" t="str">
        <f>VLOOKUP(A49, gaming_health_data!A:N, 2, FALSE)</f>
        <v>Xbox</v>
      </c>
      <c r="J49" t="str">
        <f>VLOOKUP(A49, gaming_health_data!A:N, 3, FALSE)</f>
        <v>Strategy</v>
      </c>
      <c r="K49" t="str">
        <f>VLOOKUP(A49, gaming_health_data!A:N, 4, FALSE)</f>
        <v>Social Interaction</v>
      </c>
      <c r="L49">
        <f>VLOOKUP(A49, gaming_health_data!A:N, 5, FALSE)</f>
        <v>4</v>
      </c>
      <c r="M49">
        <f>VLOOKUP(A49, gaming_health_data!A:N, 6, FALSE)</f>
        <v>540</v>
      </c>
      <c r="N49">
        <f>VLOOKUP(A49, gaming_health_data!A:N, 7, FALSE)</f>
        <v>10</v>
      </c>
      <c r="O49">
        <f>VLOOKUP(A49, gaming_health_data!A:N, 9, FALSE)</f>
        <v>85</v>
      </c>
      <c r="P49">
        <f>VLOOKUP(A49, gaming_health_data!A:N, 10, FALSE)</f>
        <v>25</v>
      </c>
      <c r="Q49">
        <f>VLOOKUP(A49, gaming_health_data!A:N, 11, FALSE)</f>
        <v>22</v>
      </c>
      <c r="R49">
        <f>VLOOKUP(A49, gaming_health_data!A:N, 12, FALSE)</f>
        <v>87</v>
      </c>
      <c r="S49">
        <f>VLOOKUP(A49, gaming_health_data!A:N, 13, FALSE)</f>
        <v>13</v>
      </c>
      <c r="T49">
        <f>VLOOKUP(A49, gaming_health_data!A:N, 14, FALSE)</f>
        <v>75</v>
      </c>
    </row>
    <row r="50" spans="1:20" ht="15.75">
      <c r="A50">
        <v>10053</v>
      </c>
      <c r="B50" t="s">
        <v>938</v>
      </c>
      <c r="C50">
        <v>27</v>
      </c>
      <c r="D50" t="s">
        <v>26</v>
      </c>
      <c r="E50" t="s">
        <v>44</v>
      </c>
      <c r="F50" s="3">
        <v>95145</v>
      </c>
      <c r="G50" t="s">
        <v>21</v>
      </c>
      <c r="H50" t="s">
        <v>17</v>
      </c>
      <c r="I50" s="4" t="str">
        <f>VLOOKUP(A50, gaming_health_data!A:N, 2, FALSE)</f>
        <v>Tablet</v>
      </c>
      <c r="J50" t="str">
        <f>VLOOKUP(A50, gaming_health_data!A:N, 3, FALSE)</f>
        <v>FPS</v>
      </c>
      <c r="K50" t="str">
        <f>VLOOKUP(A50, gaming_health_data!A:N, 4, FALSE)</f>
        <v>Competition</v>
      </c>
      <c r="L50">
        <f>VLOOKUP(A50, gaming_health_data!A:N, 5, FALSE)</f>
        <v>9</v>
      </c>
      <c r="M50">
        <f>VLOOKUP(A50, gaming_health_data!A:N, 6, FALSE)</f>
        <v>534</v>
      </c>
      <c r="N50">
        <f>VLOOKUP(A50, gaming_health_data!A:N, 7, FALSE)</f>
        <v>4</v>
      </c>
      <c r="O50">
        <f>VLOOKUP(A50, gaming_health_data!A:N, 9, FALSE)</f>
        <v>62</v>
      </c>
      <c r="P50">
        <f>VLOOKUP(A50, gaming_health_data!A:N, 10, FALSE)</f>
        <v>27</v>
      </c>
      <c r="Q50">
        <f>VLOOKUP(A50, gaming_health_data!A:N, 11, FALSE)</f>
        <v>12</v>
      </c>
      <c r="R50">
        <f>VLOOKUP(A50, gaming_health_data!A:N, 12, FALSE)</f>
        <v>58</v>
      </c>
      <c r="S50">
        <f>VLOOKUP(A50, gaming_health_data!A:N, 13, FALSE)</f>
        <v>37</v>
      </c>
      <c r="T50">
        <f>VLOOKUP(A50, gaming_health_data!A:N, 14, FALSE)</f>
        <v>3</v>
      </c>
    </row>
    <row r="51" spans="1:20" ht="15.75">
      <c r="A51">
        <v>10054</v>
      </c>
      <c r="B51" t="s">
        <v>939</v>
      </c>
      <c r="C51">
        <v>25</v>
      </c>
      <c r="D51" t="s">
        <v>27</v>
      </c>
      <c r="E51" t="s">
        <v>30</v>
      </c>
      <c r="F51" s="3">
        <v>164950</v>
      </c>
      <c r="G51" t="s">
        <v>17</v>
      </c>
      <c r="H51" t="s">
        <v>21</v>
      </c>
      <c r="I51" s="4" t="str">
        <f>VLOOKUP(A51, gaming_health_data!A:N, 2, FALSE)</f>
        <v>Cell Phone</v>
      </c>
      <c r="J51" t="str">
        <f>VLOOKUP(A51, gaming_health_data!A:N, 3, FALSE)</f>
        <v>Strategy</v>
      </c>
      <c r="K51" t="str">
        <f>VLOOKUP(A51, gaming_health_data!A:N, 4, FALSE)</f>
        <v>Loneliness</v>
      </c>
      <c r="L51">
        <f>VLOOKUP(A51, gaming_health_data!A:N, 5, FALSE)</f>
        <v>5</v>
      </c>
      <c r="M51">
        <f>VLOOKUP(A51, gaming_health_data!A:N, 6, FALSE)</f>
        <v>840</v>
      </c>
      <c r="N51">
        <f>VLOOKUP(A51, gaming_health_data!A:N, 7, FALSE)</f>
        <v>4</v>
      </c>
      <c r="O51">
        <f>VLOOKUP(A51, gaming_health_data!A:N, 9, FALSE)</f>
        <v>59</v>
      </c>
      <c r="P51">
        <f>VLOOKUP(A51, gaming_health_data!A:N, 10, FALSE)</f>
        <v>52</v>
      </c>
      <c r="Q51">
        <f>VLOOKUP(A51, gaming_health_data!A:N, 11, FALSE)</f>
        <v>77</v>
      </c>
      <c r="R51">
        <f>VLOOKUP(A51, gaming_health_data!A:N, 12, FALSE)</f>
        <v>85</v>
      </c>
      <c r="S51">
        <f>VLOOKUP(A51, gaming_health_data!A:N, 13, FALSE)</f>
        <v>85</v>
      </c>
      <c r="T51">
        <f>VLOOKUP(A51, gaming_health_data!A:N, 14, FALSE)</f>
        <v>10</v>
      </c>
    </row>
    <row r="52" spans="1:20" ht="15.75">
      <c r="A52">
        <v>10055</v>
      </c>
      <c r="B52" t="s">
        <v>940</v>
      </c>
      <c r="C52">
        <v>34</v>
      </c>
      <c r="D52" t="s">
        <v>27</v>
      </c>
      <c r="E52" t="s">
        <v>53</v>
      </c>
      <c r="F52" s="3">
        <v>190691</v>
      </c>
      <c r="G52" t="s">
        <v>17</v>
      </c>
      <c r="H52" t="s">
        <v>17</v>
      </c>
      <c r="I52" s="4" t="str">
        <f>VLOOKUP(A52, gaming_health_data!A:N, 2, FALSE)</f>
        <v>Tablet</v>
      </c>
      <c r="J52" t="str">
        <f>VLOOKUP(A52, gaming_health_data!A:N, 3, FALSE)</f>
        <v>Horror</v>
      </c>
      <c r="K52" t="str">
        <f>VLOOKUP(A52, gaming_health_data!A:N, 4, FALSE)</f>
        <v>Escapism</v>
      </c>
      <c r="L52">
        <f>VLOOKUP(A52, gaming_health_data!A:N, 5, FALSE)</f>
        <v>7</v>
      </c>
      <c r="M52">
        <f>VLOOKUP(A52, gaming_health_data!A:N, 6, FALSE)</f>
        <v>22</v>
      </c>
      <c r="N52">
        <f>VLOOKUP(A52, gaming_health_data!A:N, 7, FALSE)</f>
        <v>10</v>
      </c>
      <c r="O52">
        <f>VLOOKUP(A52, gaming_health_data!A:N, 9, FALSE)</f>
        <v>98</v>
      </c>
      <c r="P52">
        <f>VLOOKUP(A52, gaming_health_data!A:N, 10, FALSE)</f>
        <v>33</v>
      </c>
      <c r="Q52">
        <f>VLOOKUP(A52, gaming_health_data!A:N, 11, FALSE)</f>
        <v>88</v>
      </c>
      <c r="R52">
        <f>VLOOKUP(A52, gaming_health_data!A:N, 12, FALSE)</f>
        <v>21</v>
      </c>
      <c r="S52">
        <f>VLOOKUP(A52, gaming_health_data!A:N, 13, FALSE)</f>
        <v>91</v>
      </c>
      <c r="T52">
        <f>VLOOKUP(A52, gaming_health_data!A:N, 14, FALSE)</f>
        <v>99</v>
      </c>
    </row>
    <row r="53" spans="1:20" ht="15.75">
      <c r="A53">
        <v>10056</v>
      </c>
      <c r="B53" t="s">
        <v>941</v>
      </c>
      <c r="C53">
        <v>29</v>
      </c>
      <c r="D53" t="s">
        <v>27</v>
      </c>
      <c r="E53" t="s">
        <v>41</v>
      </c>
      <c r="F53" s="3">
        <v>70019</v>
      </c>
      <c r="G53" t="s">
        <v>21</v>
      </c>
      <c r="H53" t="s">
        <v>17</v>
      </c>
      <c r="I53" s="4" t="str">
        <f>VLOOKUP(A53, gaming_health_data!A:N, 2, FALSE)</f>
        <v>Cell Phone</v>
      </c>
      <c r="J53" t="str">
        <f>VLOOKUP(A53, gaming_health_data!A:N, 3, FALSE)</f>
        <v>Survival</v>
      </c>
      <c r="K53" t="str">
        <f>VLOOKUP(A53, gaming_health_data!A:N, 4, FALSE)</f>
        <v>Relaxation</v>
      </c>
      <c r="L53">
        <f>VLOOKUP(A53, gaming_health_data!A:N, 5, FALSE)</f>
        <v>1</v>
      </c>
      <c r="M53">
        <f>VLOOKUP(A53, gaming_health_data!A:N, 6, FALSE)</f>
        <v>132</v>
      </c>
      <c r="N53">
        <f>VLOOKUP(A53, gaming_health_data!A:N, 7, FALSE)</f>
        <v>4</v>
      </c>
      <c r="O53">
        <f>VLOOKUP(A53, gaming_health_data!A:N, 9, FALSE)</f>
        <v>1</v>
      </c>
      <c r="P53">
        <f>VLOOKUP(A53, gaming_health_data!A:N, 10, FALSE)</f>
        <v>72</v>
      </c>
      <c r="Q53">
        <f>VLOOKUP(A53, gaming_health_data!A:N, 11, FALSE)</f>
        <v>94</v>
      </c>
      <c r="R53">
        <f>VLOOKUP(A53, gaming_health_data!A:N, 12, FALSE)</f>
        <v>34</v>
      </c>
      <c r="S53">
        <f>VLOOKUP(A53, gaming_health_data!A:N, 13, FALSE)</f>
        <v>5</v>
      </c>
      <c r="T53">
        <f>VLOOKUP(A53, gaming_health_data!A:N, 14, FALSE)</f>
        <v>87</v>
      </c>
    </row>
    <row r="54" spans="1:20" ht="15.75">
      <c r="A54">
        <v>10057</v>
      </c>
      <c r="B54" t="s">
        <v>942</v>
      </c>
      <c r="C54">
        <v>34</v>
      </c>
      <c r="D54" t="s">
        <v>26</v>
      </c>
      <c r="E54" t="s">
        <v>53</v>
      </c>
      <c r="F54" s="3">
        <v>46266</v>
      </c>
      <c r="G54" t="s">
        <v>17</v>
      </c>
      <c r="H54" t="s">
        <v>21</v>
      </c>
      <c r="I54" s="4" t="str">
        <f>VLOOKUP(A54, gaming_health_data!A:N, 2, FALSE)</f>
        <v>Tablet</v>
      </c>
      <c r="J54" t="str">
        <f>VLOOKUP(A54, gaming_health_data!A:N, 3, FALSE)</f>
        <v>MMORPG</v>
      </c>
      <c r="K54" t="str">
        <f>VLOOKUP(A54, gaming_health_data!A:N, 4, FALSE)</f>
        <v>Relaxation</v>
      </c>
      <c r="L54">
        <f>VLOOKUP(A54, gaming_health_data!A:N, 5, FALSE)</f>
        <v>4</v>
      </c>
      <c r="M54">
        <f>VLOOKUP(A54, gaming_health_data!A:N, 6, FALSE)</f>
        <v>583</v>
      </c>
      <c r="N54">
        <f>VLOOKUP(A54, gaming_health_data!A:N, 7, FALSE)</f>
        <v>9</v>
      </c>
      <c r="O54">
        <f>VLOOKUP(A54, gaming_health_data!A:N, 9, FALSE)</f>
        <v>74</v>
      </c>
      <c r="P54">
        <f>VLOOKUP(A54, gaming_health_data!A:N, 10, FALSE)</f>
        <v>92</v>
      </c>
      <c r="Q54">
        <f>VLOOKUP(A54, gaming_health_data!A:N, 11, FALSE)</f>
        <v>29</v>
      </c>
      <c r="R54">
        <f>VLOOKUP(A54, gaming_health_data!A:N, 12, FALSE)</f>
        <v>21</v>
      </c>
      <c r="S54">
        <f>VLOOKUP(A54, gaming_health_data!A:N, 13, FALSE)</f>
        <v>97</v>
      </c>
      <c r="T54">
        <f>VLOOKUP(A54, gaming_health_data!A:N, 14, FALSE)</f>
        <v>27</v>
      </c>
    </row>
    <row r="55" spans="1:20" ht="15.75">
      <c r="A55">
        <v>10058</v>
      </c>
      <c r="B55" t="s">
        <v>943</v>
      </c>
      <c r="C55">
        <v>34</v>
      </c>
      <c r="D55" t="s">
        <v>26</v>
      </c>
      <c r="E55" t="s">
        <v>53</v>
      </c>
      <c r="F55" s="3">
        <v>58279</v>
      </c>
      <c r="G55" t="s">
        <v>21</v>
      </c>
      <c r="H55" t="s">
        <v>17</v>
      </c>
      <c r="I55" s="4" t="str">
        <f>VLOOKUP(A55, gaming_health_data!A:N, 2, FALSE)</f>
        <v>Nintendo</v>
      </c>
      <c r="J55" t="str">
        <f>VLOOKUP(A55, gaming_health_data!A:N, 3, FALSE)</f>
        <v>Horror</v>
      </c>
      <c r="K55" t="str">
        <f>VLOOKUP(A55, gaming_health_data!A:N, 4, FALSE)</f>
        <v>Loneliness</v>
      </c>
      <c r="L55">
        <f>VLOOKUP(A55, gaming_health_data!A:N, 5, FALSE)</f>
        <v>6</v>
      </c>
      <c r="M55">
        <f>VLOOKUP(A55, gaming_health_data!A:N, 6, FALSE)</f>
        <v>528</v>
      </c>
      <c r="N55">
        <f>VLOOKUP(A55, gaming_health_data!A:N, 7, FALSE)</f>
        <v>7</v>
      </c>
      <c r="O55">
        <f>VLOOKUP(A55, gaming_health_data!A:N, 9, FALSE)</f>
        <v>1</v>
      </c>
      <c r="P55">
        <f>VLOOKUP(A55, gaming_health_data!A:N, 10, FALSE)</f>
        <v>97</v>
      </c>
      <c r="Q55">
        <f>VLOOKUP(A55, gaming_health_data!A:N, 11, FALSE)</f>
        <v>23</v>
      </c>
      <c r="R55">
        <f>VLOOKUP(A55, gaming_health_data!A:N, 12, FALSE)</f>
        <v>48</v>
      </c>
      <c r="S55">
        <f>VLOOKUP(A55, gaming_health_data!A:N, 13, FALSE)</f>
        <v>94</v>
      </c>
      <c r="T55">
        <f>VLOOKUP(A55, gaming_health_data!A:N, 14, FALSE)</f>
        <v>78</v>
      </c>
    </row>
    <row r="56" spans="1:20" ht="15.75">
      <c r="A56">
        <v>10059</v>
      </c>
      <c r="B56" t="s">
        <v>944</v>
      </c>
      <c r="C56">
        <v>34</v>
      </c>
      <c r="D56" t="s">
        <v>15</v>
      </c>
      <c r="E56" t="s">
        <v>36</v>
      </c>
      <c r="F56" s="3">
        <v>179104</v>
      </c>
      <c r="G56" t="s">
        <v>17</v>
      </c>
      <c r="H56" t="s">
        <v>17</v>
      </c>
      <c r="I56" s="4" t="str">
        <f>VLOOKUP(A56, gaming_health_data!A:N, 2, FALSE)</f>
        <v>Xbox</v>
      </c>
      <c r="J56" t="str">
        <f>VLOOKUP(A56, gaming_health_data!A:N, 3, FALSE)</f>
        <v>Horror</v>
      </c>
      <c r="K56" t="str">
        <f>VLOOKUP(A56, gaming_health_data!A:N, 4, FALSE)</f>
        <v>Social Interaction</v>
      </c>
      <c r="L56">
        <f>VLOOKUP(A56, gaming_health_data!A:N, 5, FALSE)</f>
        <v>11</v>
      </c>
      <c r="M56">
        <f>VLOOKUP(A56, gaming_health_data!A:N, 6, FALSE)</f>
        <v>664</v>
      </c>
      <c r="N56">
        <f>VLOOKUP(A56, gaming_health_data!A:N, 7, FALSE)</f>
        <v>9</v>
      </c>
      <c r="O56">
        <f>VLOOKUP(A56, gaming_health_data!A:N, 9, FALSE)</f>
        <v>76</v>
      </c>
      <c r="P56">
        <f>VLOOKUP(A56, gaming_health_data!A:N, 10, FALSE)</f>
        <v>46</v>
      </c>
      <c r="Q56">
        <f>VLOOKUP(A56, gaming_health_data!A:N, 11, FALSE)</f>
        <v>66</v>
      </c>
      <c r="R56">
        <f>VLOOKUP(A56, gaming_health_data!A:N, 12, FALSE)</f>
        <v>16</v>
      </c>
      <c r="S56">
        <f>VLOOKUP(A56, gaming_health_data!A:N, 13, FALSE)</f>
        <v>77</v>
      </c>
      <c r="T56">
        <f>VLOOKUP(A56, gaming_health_data!A:N, 14, FALSE)</f>
        <v>92</v>
      </c>
    </row>
    <row r="57" spans="1:20" ht="15.75">
      <c r="A57">
        <v>10060</v>
      </c>
      <c r="B57" t="s">
        <v>945</v>
      </c>
      <c r="C57">
        <v>31</v>
      </c>
      <c r="D57" t="s">
        <v>27</v>
      </c>
      <c r="E57" t="s">
        <v>27</v>
      </c>
      <c r="F57" s="3">
        <v>72728</v>
      </c>
      <c r="G57" t="s">
        <v>21</v>
      </c>
      <c r="H57" t="s">
        <v>21</v>
      </c>
      <c r="I57" s="4" t="str">
        <f>VLOOKUP(A57, gaming_health_data!A:N, 2, FALSE)</f>
        <v>Xbox</v>
      </c>
      <c r="J57" t="str">
        <f>VLOOKUP(A57, gaming_health_data!A:N, 3, FALSE)</f>
        <v>Fighting</v>
      </c>
      <c r="K57" t="str">
        <f>VLOOKUP(A57, gaming_health_data!A:N, 4, FALSE)</f>
        <v>Social Interaction</v>
      </c>
      <c r="L57">
        <f>VLOOKUP(A57, gaming_health_data!A:N, 5, FALSE)</f>
        <v>11</v>
      </c>
      <c r="M57">
        <f>VLOOKUP(A57, gaming_health_data!A:N, 6, FALSE)</f>
        <v>700</v>
      </c>
      <c r="N57">
        <f>VLOOKUP(A57, gaming_health_data!A:N, 7, FALSE)</f>
        <v>4</v>
      </c>
      <c r="O57">
        <f>VLOOKUP(A57, gaming_health_data!A:N, 9, FALSE)</f>
        <v>41</v>
      </c>
      <c r="P57">
        <f>VLOOKUP(A57, gaming_health_data!A:N, 10, FALSE)</f>
        <v>59</v>
      </c>
      <c r="Q57">
        <f>VLOOKUP(A57, gaming_health_data!A:N, 11, FALSE)</f>
        <v>36</v>
      </c>
      <c r="R57">
        <f>VLOOKUP(A57, gaming_health_data!A:N, 12, FALSE)</f>
        <v>88</v>
      </c>
      <c r="S57">
        <f>VLOOKUP(A57, gaming_health_data!A:N, 13, FALSE)</f>
        <v>35</v>
      </c>
      <c r="T57">
        <f>VLOOKUP(A57, gaming_health_data!A:N, 14, FALSE)</f>
        <v>52</v>
      </c>
    </row>
    <row r="58" spans="1:20" ht="15.75">
      <c r="A58">
        <v>10061</v>
      </c>
      <c r="B58" t="s">
        <v>946</v>
      </c>
      <c r="C58">
        <v>21</v>
      </c>
      <c r="D58" t="s">
        <v>15</v>
      </c>
      <c r="E58" t="s">
        <v>54</v>
      </c>
      <c r="F58" s="3">
        <v>57651</v>
      </c>
      <c r="G58" t="s">
        <v>17</v>
      </c>
      <c r="H58" t="s">
        <v>21</v>
      </c>
      <c r="I58" s="4" t="str">
        <f>VLOOKUP(A58, gaming_health_data!A:N, 2, FALSE)</f>
        <v>Cell Phone</v>
      </c>
      <c r="J58" t="str">
        <f>VLOOKUP(A58, gaming_health_data!A:N, 3, FALSE)</f>
        <v>RPG</v>
      </c>
      <c r="K58" t="str">
        <f>VLOOKUP(A58, gaming_health_data!A:N, 4, FALSE)</f>
        <v>Relaxation</v>
      </c>
      <c r="L58">
        <f>VLOOKUP(A58, gaming_health_data!A:N, 5, FALSE)</f>
        <v>3</v>
      </c>
      <c r="M58">
        <f>VLOOKUP(A58, gaming_health_data!A:N, 6, FALSE)</f>
        <v>74</v>
      </c>
      <c r="N58">
        <f>VLOOKUP(A58, gaming_health_data!A:N, 7, FALSE)</f>
        <v>5</v>
      </c>
      <c r="O58">
        <f>VLOOKUP(A58, gaming_health_data!A:N, 9, FALSE)</f>
        <v>90</v>
      </c>
      <c r="P58">
        <f>VLOOKUP(A58, gaming_health_data!A:N, 10, FALSE)</f>
        <v>31</v>
      </c>
      <c r="Q58">
        <f>VLOOKUP(A58, gaming_health_data!A:N, 11, FALSE)</f>
        <v>3</v>
      </c>
      <c r="R58">
        <f>VLOOKUP(A58, gaming_health_data!A:N, 12, FALSE)</f>
        <v>73</v>
      </c>
      <c r="S58">
        <f>VLOOKUP(A58, gaming_health_data!A:N, 13, FALSE)</f>
        <v>6</v>
      </c>
      <c r="T58">
        <f>VLOOKUP(A58, gaming_health_data!A:N, 14, FALSE)</f>
        <v>85</v>
      </c>
    </row>
    <row r="59" spans="1:20" ht="15.75">
      <c r="A59">
        <v>10062</v>
      </c>
      <c r="B59" t="s">
        <v>947</v>
      </c>
      <c r="C59">
        <v>25</v>
      </c>
      <c r="D59" t="s">
        <v>26</v>
      </c>
      <c r="E59" t="s">
        <v>41</v>
      </c>
      <c r="F59" s="3">
        <v>187187</v>
      </c>
      <c r="G59" t="s">
        <v>17</v>
      </c>
      <c r="H59" t="s">
        <v>21</v>
      </c>
      <c r="I59" s="4" t="str">
        <f>VLOOKUP(A59, gaming_health_data!A:N, 2, FALSE)</f>
        <v>Tablet</v>
      </c>
      <c r="J59" t="str">
        <f>VLOOKUP(A59, gaming_health_data!A:N, 3, FALSE)</f>
        <v>Racing</v>
      </c>
      <c r="K59" t="str">
        <f>VLOOKUP(A59, gaming_health_data!A:N, 4, FALSE)</f>
        <v>Entertainment</v>
      </c>
      <c r="L59">
        <f>VLOOKUP(A59, gaming_health_data!A:N, 5, FALSE)</f>
        <v>11</v>
      </c>
      <c r="M59">
        <f>VLOOKUP(A59, gaming_health_data!A:N, 6, FALSE)</f>
        <v>174</v>
      </c>
      <c r="N59">
        <f>VLOOKUP(A59, gaming_health_data!A:N, 7, FALSE)</f>
        <v>8</v>
      </c>
      <c r="O59">
        <f>VLOOKUP(A59, gaming_health_data!A:N, 9, FALSE)</f>
        <v>18</v>
      </c>
      <c r="P59">
        <f>VLOOKUP(A59, gaming_health_data!A:N, 10, FALSE)</f>
        <v>77</v>
      </c>
      <c r="Q59">
        <f>VLOOKUP(A59, gaming_health_data!A:N, 11, FALSE)</f>
        <v>48</v>
      </c>
      <c r="R59">
        <f>VLOOKUP(A59, gaming_health_data!A:N, 12, FALSE)</f>
        <v>24</v>
      </c>
      <c r="S59">
        <f>VLOOKUP(A59, gaming_health_data!A:N, 13, FALSE)</f>
        <v>71</v>
      </c>
      <c r="T59">
        <f>VLOOKUP(A59, gaming_health_data!A:N, 14, FALSE)</f>
        <v>34</v>
      </c>
    </row>
    <row r="60" spans="1:20" ht="15.75">
      <c r="A60">
        <v>10063</v>
      </c>
      <c r="B60" t="s">
        <v>948</v>
      </c>
      <c r="C60">
        <v>34</v>
      </c>
      <c r="D60" t="s">
        <v>15</v>
      </c>
      <c r="E60" t="s">
        <v>44</v>
      </c>
      <c r="F60" s="3">
        <v>147992</v>
      </c>
      <c r="G60" t="s">
        <v>21</v>
      </c>
      <c r="H60" t="s">
        <v>21</v>
      </c>
      <c r="I60" s="4" t="str">
        <f>VLOOKUP(A60, gaming_health_data!A:N, 2, FALSE)</f>
        <v>Cell Phone</v>
      </c>
      <c r="J60" t="str">
        <f>VLOOKUP(A60, gaming_health_data!A:N, 3, FALSE)</f>
        <v>Racing</v>
      </c>
      <c r="K60" t="str">
        <f>VLOOKUP(A60, gaming_health_data!A:N, 4, FALSE)</f>
        <v>Relaxation</v>
      </c>
      <c r="L60">
        <f>VLOOKUP(A60, gaming_health_data!A:N, 5, FALSE)</f>
        <v>1</v>
      </c>
      <c r="M60">
        <f>VLOOKUP(A60, gaming_health_data!A:N, 6, FALSE)</f>
        <v>911</v>
      </c>
      <c r="N60">
        <f>VLOOKUP(A60, gaming_health_data!A:N, 7, FALSE)</f>
        <v>6</v>
      </c>
      <c r="O60">
        <f>VLOOKUP(A60, gaming_health_data!A:N, 9, FALSE)</f>
        <v>58</v>
      </c>
      <c r="P60">
        <f>VLOOKUP(A60, gaming_health_data!A:N, 10, FALSE)</f>
        <v>80</v>
      </c>
      <c r="Q60">
        <f>VLOOKUP(A60, gaming_health_data!A:N, 11, FALSE)</f>
        <v>91</v>
      </c>
      <c r="R60">
        <f>VLOOKUP(A60, gaming_health_data!A:N, 12, FALSE)</f>
        <v>59</v>
      </c>
      <c r="S60">
        <f>VLOOKUP(A60, gaming_health_data!A:N, 13, FALSE)</f>
        <v>24</v>
      </c>
      <c r="T60">
        <f>VLOOKUP(A60, gaming_health_data!A:N, 14, FALSE)</f>
        <v>7</v>
      </c>
    </row>
    <row r="61" spans="1:20" ht="15.75">
      <c r="A61">
        <v>10064</v>
      </c>
      <c r="B61" t="s">
        <v>949</v>
      </c>
      <c r="C61">
        <v>32</v>
      </c>
      <c r="D61" t="s">
        <v>26</v>
      </c>
      <c r="E61" t="s">
        <v>54</v>
      </c>
      <c r="F61" s="3">
        <v>145970</v>
      </c>
      <c r="G61" t="s">
        <v>21</v>
      </c>
      <c r="H61" t="s">
        <v>21</v>
      </c>
      <c r="I61" s="4" t="str">
        <f>VLOOKUP(A61, gaming_health_data!A:N, 2, FALSE)</f>
        <v>PlayStation</v>
      </c>
      <c r="J61" t="str">
        <f>VLOOKUP(A61, gaming_health_data!A:N, 3, FALSE)</f>
        <v>Sports</v>
      </c>
      <c r="K61" t="str">
        <f>VLOOKUP(A61, gaming_health_data!A:N, 4, FALSE)</f>
        <v>Competition</v>
      </c>
      <c r="L61">
        <f>VLOOKUP(A61, gaming_health_data!A:N, 5, FALSE)</f>
        <v>5</v>
      </c>
      <c r="M61">
        <f>VLOOKUP(A61, gaming_health_data!A:N, 6, FALSE)</f>
        <v>463</v>
      </c>
      <c r="N61">
        <f>VLOOKUP(A61, gaming_health_data!A:N, 7, FALSE)</f>
        <v>8</v>
      </c>
      <c r="O61">
        <f>VLOOKUP(A61, gaming_health_data!A:N, 9, FALSE)</f>
        <v>45</v>
      </c>
      <c r="P61">
        <f>VLOOKUP(A61, gaming_health_data!A:N, 10, FALSE)</f>
        <v>19</v>
      </c>
      <c r="Q61">
        <f>VLOOKUP(A61, gaming_health_data!A:N, 11, FALSE)</f>
        <v>80</v>
      </c>
      <c r="R61">
        <f>VLOOKUP(A61, gaming_health_data!A:N, 12, FALSE)</f>
        <v>9</v>
      </c>
      <c r="S61">
        <f>VLOOKUP(A61, gaming_health_data!A:N, 13, FALSE)</f>
        <v>80</v>
      </c>
      <c r="T61">
        <f>VLOOKUP(A61, gaming_health_data!A:N, 14, FALSE)</f>
        <v>36</v>
      </c>
    </row>
    <row r="62" spans="1:20" ht="15.75">
      <c r="A62">
        <v>10065</v>
      </c>
      <c r="B62" t="s">
        <v>950</v>
      </c>
      <c r="C62">
        <v>22</v>
      </c>
      <c r="D62" t="s">
        <v>27</v>
      </c>
      <c r="E62" t="s">
        <v>54</v>
      </c>
      <c r="F62" s="3">
        <v>187288</v>
      </c>
      <c r="G62" t="s">
        <v>21</v>
      </c>
      <c r="H62" t="s">
        <v>21</v>
      </c>
      <c r="I62" s="4" t="str">
        <f>VLOOKUP(A62, gaming_health_data!A:N, 2, FALSE)</f>
        <v>Cell Phone</v>
      </c>
      <c r="J62" t="str">
        <f>VLOOKUP(A62, gaming_health_data!A:N, 3, FALSE)</f>
        <v>Horror</v>
      </c>
      <c r="K62" t="str">
        <f>VLOOKUP(A62, gaming_health_data!A:N, 4, FALSE)</f>
        <v>Habit</v>
      </c>
      <c r="L62">
        <f>VLOOKUP(A62, gaming_health_data!A:N, 5, FALSE)</f>
        <v>7</v>
      </c>
      <c r="M62">
        <f>VLOOKUP(A62, gaming_health_data!A:N, 6, FALSE)</f>
        <v>633</v>
      </c>
      <c r="N62">
        <f>VLOOKUP(A62, gaming_health_data!A:N, 7, FALSE)</f>
        <v>11</v>
      </c>
      <c r="O62">
        <f>VLOOKUP(A62, gaming_health_data!A:N, 9, FALSE)</f>
        <v>44</v>
      </c>
      <c r="P62">
        <f>VLOOKUP(A62, gaming_health_data!A:N, 10, FALSE)</f>
        <v>83</v>
      </c>
      <c r="Q62">
        <f>VLOOKUP(A62, gaming_health_data!A:N, 11, FALSE)</f>
        <v>97</v>
      </c>
      <c r="R62">
        <f>VLOOKUP(A62, gaming_health_data!A:N, 12, FALSE)</f>
        <v>22</v>
      </c>
      <c r="S62">
        <f>VLOOKUP(A62, gaming_health_data!A:N, 13, FALSE)</f>
        <v>2</v>
      </c>
      <c r="T62">
        <f>VLOOKUP(A62, gaming_health_data!A:N, 14, FALSE)</f>
        <v>19</v>
      </c>
    </row>
    <row r="63" spans="1:20" ht="15.75">
      <c r="A63">
        <v>10066</v>
      </c>
      <c r="B63" t="s">
        <v>951</v>
      </c>
      <c r="C63">
        <v>27</v>
      </c>
      <c r="D63" t="s">
        <v>26</v>
      </c>
      <c r="E63" t="s">
        <v>16</v>
      </c>
      <c r="F63" s="3">
        <v>170303</v>
      </c>
      <c r="G63" t="s">
        <v>17</v>
      </c>
      <c r="H63" t="s">
        <v>17</v>
      </c>
      <c r="I63" s="4" t="str">
        <f>VLOOKUP(A63, gaming_health_data!A:N, 2, FALSE)</f>
        <v>PlayStation</v>
      </c>
      <c r="J63" t="str">
        <f>VLOOKUP(A63, gaming_health_data!A:N, 3, FALSE)</f>
        <v>Sports</v>
      </c>
      <c r="K63" t="str">
        <f>VLOOKUP(A63, gaming_health_data!A:N, 4, FALSE)</f>
        <v>Stress Relief</v>
      </c>
      <c r="L63">
        <f>VLOOKUP(A63, gaming_health_data!A:N, 5, FALSE)</f>
        <v>7</v>
      </c>
      <c r="M63">
        <f>VLOOKUP(A63, gaming_health_data!A:N, 6, FALSE)</f>
        <v>979</v>
      </c>
      <c r="N63">
        <f>VLOOKUP(A63, gaming_health_data!A:N, 7, FALSE)</f>
        <v>7</v>
      </c>
      <c r="O63">
        <f>VLOOKUP(A63, gaming_health_data!A:N, 9, FALSE)</f>
        <v>16</v>
      </c>
      <c r="P63">
        <f>VLOOKUP(A63, gaming_health_data!A:N, 10, FALSE)</f>
        <v>21</v>
      </c>
      <c r="Q63">
        <f>VLOOKUP(A63, gaming_health_data!A:N, 11, FALSE)</f>
        <v>70</v>
      </c>
      <c r="R63">
        <f>VLOOKUP(A63, gaming_health_data!A:N, 12, FALSE)</f>
        <v>27</v>
      </c>
      <c r="S63">
        <f>VLOOKUP(A63, gaming_health_data!A:N, 13, FALSE)</f>
        <v>12</v>
      </c>
      <c r="T63">
        <f>VLOOKUP(A63, gaming_health_data!A:N, 14, FALSE)</f>
        <v>28</v>
      </c>
    </row>
    <row r="64" spans="1:20" ht="15.75">
      <c r="A64">
        <v>10067</v>
      </c>
      <c r="B64" t="s">
        <v>952</v>
      </c>
      <c r="C64">
        <v>31</v>
      </c>
      <c r="D64" t="s">
        <v>15</v>
      </c>
      <c r="E64" t="s">
        <v>53</v>
      </c>
      <c r="F64" s="3">
        <v>180067</v>
      </c>
      <c r="G64" t="s">
        <v>21</v>
      </c>
      <c r="H64" t="s">
        <v>17</v>
      </c>
      <c r="I64" s="4" t="str">
        <f>VLOOKUP(A64, gaming_health_data!A:N, 2, FALSE)</f>
        <v>Nintendo</v>
      </c>
      <c r="J64" t="str">
        <f>VLOOKUP(A64, gaming_health_data!A:N, 3, FALSE)</f>
        <v>FPS</v>
      </c>
      <c r="K64" t="str">
        <f>VLOOKUP(A64, gaming_health_data!A:N, 4, FALSE)</f>
        <v>Challenge</v>
      </c>
      <c r="L64">
        <f>VLOOKUP(A64, gaming_health_data!A:N, 5, FALSE)</f>
        <v>6</v>
      </c>
      <c r="M64">
        <f>VLOOKUP(A64, gaming_health_data!A:N, 6, FALSE)</f>
        <v>127</v>
      </c>
      <c r="N64">
        <f>VLOOKUP(A64, gaming_health_data!A:N, 7, FALSE)</f>
        <v>10</v>
      </c>
      <c r="O64">
        <f>VLOOKUP(A64, gaming_health_data!A:N, 9, FALSE)</f>
        <v>51</v>
      </c>
      <c r="P64">
        <f>VLOOKUP(A64, gaming_health_data!A:N, 10, FALSE)</f>
        <v>70</v>
      </c>
      <c r="Q64">
        <f>VLOOKUP(A64, gaming_health_data!A:N, 11, FALSE)</f>
        <v>61</v>
      </c>
      <c r="R64">
        <f>VLOOKUP(A64, gaming_health_data!A:N, 12, FALSE)</f>
        <v>74</v>
      </c>
      <c r="S64">
        <f>VLOOKUP(A64, gaming_health_data!A:N, 13, FALSE)</f>
        <v>6</v>
      </c>
      <c r="T64">
        <f>VLOOKUP(A64, gaming_health_data!A:N, 14, FALSE)</f>
        <v>4</v>
      </c>
    </row>
    <row r="65" spans="1:20" ht="15.75">
      <c r="A65">
        <v>10068</v>
      </c>
      <c r="B65" t="s">
        <v>953</v>
      </c>
      <c r="C65">
        <v>27</v>
      </c>
      <c r="D65" t="s">
        <v>26</v>
      </c>
      <c r="E65" t="s">
        <v>53</v>
      </c>
      <c r="F65" s="3">
        <v>15700</v>
      </c>
      <c r="G65" t="s">
        <v>17</v>
      </c>
      <c r="H65" t="s">
        <v>17</v>
      </c>
      <c r="I65" s="4" t="str">
        <f>VLOOKUP(A65, gaming_health_data!A:N, 2, FALSE)</f>
        <v>Xbox</v>
      </c>
      <c r="J65" t="str">
        <f>VLOOKUP(A65, gaming_health_data!A:N, 3, FALSE)</f>
        <v>RPG</v>
      </c>
      <c r="K65" t="str">
        <f>VLOOKUP(A65, gaming_health_data!A:N, 4, FALSE)</f>
        <v>Relaxation</v>
      </c>
      <c r="L65">
        <f>VLOOKUP(A65, gaming_health_data!A:N, 5, FALSE)</f>
        <v>1</v>
      </c>
      <c r="M65">
        <f>VLOOKUP(A65, gaming_health_data!A:N, 6, FALSE)</f>
        <v>470</v>
      </c>
      <c r="N65">
        <f>VLOOKUP(A65, gaming_health_data!A:N, 7, FALSE)</f>
        <v>9</v>
      </c>
      <c r="O65">
        <f>VLOOKUP(A65, gaming_health_data!A:N, 9, FALSE)</f>
        <v>41</v>
      </c>
      <c r="P65">
        <f>VLOOKUP(A65, gaming_health_data!A:N, 10, FALSE)</f>
        <v>10</v>
      </c>
      <c r="Q65">
        <f>VLOOKUP(A65, gaming_health_data!A:N, 11, FALSE)</f>
        <v>51</v>
      </c>
      <c r="R65">
        <f>VLOOKUP(A65, gaming_health_data!A:N, 12, FALSE)</f>
        <v>82</v>
      </c>
      <c r="S65">
        <f>VLOOKUP(A65, gaming_health_data!A:N, 13, FALSE)</f>
        <v>42</v>
      </c>
      <c r="T65">
        <f>VLOOKUP(A65, gaming_health_data!A:N, 14, FALSE)</f>
        <v>42</v>
      </c>
    </row>
    <row r="66" spans="1:20" ht="15.75">
      <c r="A66">
        <v>10069</v>
      </c>
      <c r="B66" t="s">
        <v>954</v>
      </c>
      <c r="C66">
        <v>20</v>
      </c>
      <c r="D66" t="s">
        <v>15</v>
      </c>
      <c r="E66" t="s">
        <v>54</v>
      </c>
      <c r="F66" s="3">
        <v>85614</v>
      </c>
      <c r="G66" t="s">
        <v>17</v>
      </c>
      <c r="H66" t="s">
        <v>17</v>
      </c>
      <c r="I66" s="4" t="str">
        <f>VLOOKUP(A66, gaming_health_data!A:N, 2, FALSE)</f>
        <v>Nintendo</v>
      </c>
      <c r="J66" t="str">
        <f>VLOOKUP(A66, gaming_health_data!A:N, 3, FALSE)</f>
        <v>Sports</v>
      </c>
      <c r="K66" t="str">
        <f>VLOOKUP(A66, gaming_health_data!A:N, 4, FALSE)</f>
        <v>Challenge</v>
      </c>
      <c r="L66">
        <f>VLOOKUP(A66, gaming_health_data!A:N, 5, FALSE)</f>
        <v>4</v>
      </c>
      <c r="M66">
        <f>VLOOKUP(A66, gaming_health_data!A:N, 6, FALSE)</f>
        <v>182</v>
      </c>
      <c r="N66">
        <f>VLOOKUP(A66, gaming_health_data!A:N, 7, FALSE)</f>
        <v>5</v>
      </c>
      <c r="O66">
        <f>VLOOKUP(A66, gaming_health_data!A:N, 9, FALSE)</f>
        <v>17</v>
      </c>
      <c r="P66">
        <f>VLOOKUP(A66, gaming_health_data!A:N, 10, FALSE)</f>
        <v>3</v>
      </c>
      <c r="Q66">
        <f>VLOOKUP(A66, gaming_health_data!A:N, 11, FALSE)</f>
        <v>16</v>
      </c>
      <c r="R66">
        <f>VLOOKUP(A66, gaming_health_data!A:N, 12, FALSE)</f>
        <v>82</v>
      </c>
      <c r="S66">
        <f>VLOOKUP(A66, gaming_health_data!A:N, 13, FALSE)</f>
        <v>61</v>
      </c>
      <c r="T66">
        <f>VLOOKUP(A66, gaming_health_data!A:N, 14, FALSE)</f>
        <v>77</v>
      </c>
    </row>
    <row r="67" spans="1:20" ht="15.75">
      <c r="A67">
        <v>10070</v>
      </c>
      <c r="B67" t="s">
        <v>955</v>
      </c>
      <c r="C67">
        <v>30</v>
      </c>
      <c r="D67" t="s">
        <v>26</v>
      </c>
      <c r="E67" t="s">
        <v>56</v>
      </c>
      <c r="F67" s="3">
        <v>89200</v>
      </c>
      <c r="G67" t="s">
        <v>21</v>
      </c>
      <c r="H67" t="s">
        <v>21</v>
      </c>
      <c r="I67" s="4" t="str">
        <f>VLOOKUP(A67, gaming_health_data!A:N, 2, FALSE)</f>
        <v>PC</v>
      </c>
      <c r="J67" t="str">
        <f>VLOOKUP(A67, gaming_health_data!A:N, 3, FALSE)</f>
        <v>Survival</v>
      </c>
      <c r="K67" t="str">
        <f>VLOOKUP(A67, gaming_health_data!A:N, 4, FALSE)</f>
        <v>Competition</v>
      </c>
      <c r="L67">
        <f>VLOOKUP(A67, gaming_health_data!A:N, 5, FALSE)</f>
        <v>8</v>
      </c>
      <c r="M67">
        <f>VLOOKUP(A67, gaming_health_data!A:N, 6, FALSE)</f>
        <v>927</v>
      </c>
      <c r="N67">
        <f>VLOOKUP(A67, gaming_health_data!A:N, 7, FALSE)</f>
        <v>11</v>
      </c>
      <c r="O67">
        <f>VLOOKUP(A67, gaming_health_data!A:N, 9, FALSE)</f>
        <v>11</v>
      </c>
      <c r="P67">
        <f>VLOOKUP(A67, gaming_health_data!A:N, 10, FALSE)</f>
        <v>38</v>
      </c>
      <c r="Q67">
        <f>VLOOKUP(A67, gaming_health_data!A:N, 11, FALSE)</f>
        <v>47</v>
      </c>
      <c r="R67">
        <f>VLOOKUP(A67, gaming_health_data!A:N, 12, FALSE)</f>
        <v>92</v>
      </c>
      <c r="S67">
        <f>VLOOKUP(A67, gaming_health_data!A:N, 13, FALSE)</f>
        <v>17</v>
      </c>
      <c r="T67">
        <f>VLOOKUP(A67, gaming_health_data!A:N, 14, FALSE)</f>
        <v>30</v>
      </c>
    </row>
    <row r="68" spans="1:20" ht="15.75">
      <c r="A68">
        <v>10071</v>
      </c>
      <c r="B68" t="s">
        <v>956</v>
      </c>
      <c r="C68">
        <v>20</v>
      </c>
      <c r="D68" t="s">
        <v>15</v>
      </c>
      <c r="E68" t="s">
        <v>56</v>
      </c>
      <c r="F68" s="3">
        <v>32396</v>
      </c>
      <c r="G68" t="s">
        <v>21</v>
      </c>
      <c r="H68" t="s">
        <v>21</v>
      </c>
      <c r="I68" s="4" t="str">
        <f>VLOOKUP(A68, gaming_health_data!A:N, 2, FALSE)</f>
        <v>Nintendo</v>
      </c>
      <c r="J68" t="str">
        <f>VLOOKUP(A68, gaming_health_data!A:N, 3, FALSE)</f>
        <v>Sports</v>
      </c>
      <c r="K68" t="str">
        <f>VLOOKUP(A68, gaming_health_data!A:N, 4, FALSE)</f>
        <v>Escapism</v>
      </c>
      <c r="L68">
        <f>VLOOKUP(A68, gaming_health_data!A:N, 5, FALSE)</f>
        <v>9</v>
      </c>
      <c r="M68">
        <f>VLOOKUP(A68, gaming_health_data!A:N, 6, FALSE)</f>
        <v>168</v>
      </c>
      <c r="N68">
        <f>VLOOKUP(A68, gaming_health_data!A:N, 7, FALSE)</f>
        <v>9</v>
      </c>
      <c r="O68">
        <f>VLOOKUP(A68, gaming_health_data!A:N, 9, FALSE)</f>
        <v>70</v>
      </c>
      <c r="P68">
        <f>VLOOKUP(A68, gaming_health_data!A:N, 10, FALSE)</f>
        <v>17</v>
      </c>
      <c r="Q68">
        <f>VLOOKUP(A68, gaming_health_data!A:N, 11, FALSE)</f>
        <v>73</v>
      </c>
      <c r="R68">
        <f>VLOOKUP(A68, gaming_health_data!A:N, 12, FALSE)</f>
        <v>15</v>
      </c>
      <c r="S68">
        <f>VLOOKUP(A68, gaming_health_data!A:N, 13, FALSE)</f>
        <v>88</v>
      </c>
      <c r="T68">
        <f>VLOOKUP(A68, gaming_health_data!A:N, 14, FALSE)</f>
        <v>79</v>
      </c>
    </row>
    <row r="69" spans="1:20" ht="15.75">
      <c r="A69">
        <v>10072</v>
      </c>
      <c r="B69" t="s">
        <v>957</v>
      </c>
      <c r="C69">
        <v>31</v>
      </c>
      <c r="D69" t="s">
        <v>26</v>
      </c>
      <c r="E69" t="s">
        <v>49</v>
      </c>
      <c r="F69" s="3">
        <v>146861</v>
      </c>
      <c r="G69" t="s">
        <v>21</v>
      </c>
      <c r="H69" t="s">
        <v>17</v>
      </c>
      <c r="I69" s="4" t="str">
        <f>VLOOKUP(A69, gaming_health_data!A:N, 2, FALSE)</f>
        <v>PlayStation</v>
      </c>
      <c r="J69" t="str">
        <f>VLOOKUP(A69, gaming_health_data!A:N, 3, FALSE)</f>
        <v>Strategy</v>
      </c>
      <c r="K69" t="str">
        <f>VLOOKUP(A69, gaming_health_data!A:N, 4, FALSE)</f>
        <v>Stress Relief</v>
      </c>
      <c r="L69">
        <f>VLOOKUP(A69, gaming_health_data!A:N, 5, FALSE)</f>
        <v>9</v>
      </c>
      <c r="M69">
        <f>VLOOKUP(A69, gaming_health_data!A:N, 6, FALSE)</f>
        <v>729</v>
      </c>
      <c r="N69">
        <f>VLOOKUP(A69, gaming_health_data!A:N, 7, FALSE)</f>
        <v>9</v>
      </c>
      <c r="O69">
        <f>VLOOKUP(A69, gaming_health_data!A:N, 9, FALSE)</f>
        <v>32</v>
      </c>
      <c r="P69">
        <f>VLOOKUP(A69, gaming_health_data!A:N, 10, FALSE)</f>
        <v>62</v>
      </c>
      <c r="Q69">
        <f>VLOOKUP(A69, gaming_health_data!A:N, 11, FALSE)</f>
        <v>49</v>
      </c>
      <c r="R69">
        <f>VLOOKUP(A69, gaming_health_data!A:N, 12, FALSE)</f>
        <v>46</v>
      </c>
      <c r="S69">
        <f>VLOOKUP(A69, gaming_health_data!A:N, 13, FALSE)</f>
        <v>58</v>
      </c>
      <c r="T69">
        <f>VLOOKUP(A69, gaming_health_data!A:N, 14, FALSE)</f>
        <v>16</v>
      </c>
    </row>
    <row r="70" spans="1:20" ht="15.75">
      <c r="A70">
        <v>10073</v>
      </c>
      <c r="B70" t="s">
        <v>958</v>
      </c>
      <c r="C70">
        <v>32</v>
      </c>
      <c r="D70" t="s">
        <v>15</v>
      </c>
      <c r="E70" t="s">
        <v>53</v>
      </c>
      <c r="F70" s="3">
        <v>66177</v>
      </c>
      <c r="G70" t="s">
        <v>21</v>
      </c>
      <c r="H70" t="s">
        <v>21</v>
      </c>
      <c r="I70" s="4" t="str">
        <f>VLOOKUP(A70, gaming_health_data!A:N, 2, FALSE)</f>
        <v>Nintendo</v>
      </c>
      <c r="J70" t="str">
        <f>VLOOKUP(A70, gaming_health_data!A:N, 3, FALSE)</f>
        <v>Horror</v>
      </c>
      <c r="K70" t="str">
        <f>VLOOKUP(A70, gaming_health_data!A:N, 4, FALSE)</f>
        <v>Stress Relief</v>
      </c>
      <c r="L70">
        <f>VLOOKUP(A70, gaming_health_data!A:N, 5, FALSE)</f>
        <v>10</v>
      </c>
      <c r="M70">
        <f>VLOOKUP(A70, gaming_health_data!A:N, 6, FALSE)</f>
        <v>714</v>
      </c>
      <c r="N70">
        <f>VLOOKUP(A70, gaming_health_data!A:N, 7, FALSE)</f>
        <v>9</v>
      </c>
      <c r="O70">
        <f>VLOOKUP(A70, gaming_health_data!A:N, 9, FALSE)</f>
        <v>33</v>
      </c>
      <c r="P70">
        <f>VLOOKUP(A70, gaming_health_data!A:N, 10, FALSE)</f>
        <v>99</v>
      </c>
      <c r="Q70">
        <f>VLOOKUP(A70, gaming_health_data!A:N, 11, FALSE)</f>
        <v>43</v>
      </c>
      <c r="R70">
        <f>VLOOKUP(A70, gaming_health_data!A:N, 12, FALSE)</f>
        <v>32</v>
      </c>
      <c r="S70">
        <f>VLOOKUP(A70, gaming_health_data!A:N, 13, FALSE)</f>
        <v>96</v>
      </c>
      <c r="T70">
        <f>VLOOKUP(A70, gaming_health_data!A:N, 14, FALSE)</f>
        <v>87</v>
      </c>
    </row>
    <row r="71" spans="1:20" ht="15.75">
      <c r="A71">
        <v>10074</v>
      </c>
      <c r="B71" t="s">
        <v>959</v>
      </c>
      <c r="C71">
        <v>28</v>
      </c>
      <c r="D71" t="s">
        <v>26</v>
      </c>
      <c r="E71" t="s">
        <v>27</v>
      </c>
      <c r="F71" s="3">
        <v>130042</v>
      </c>
      <c r="G71" t="s">
        <v>21</v>
      </c>
      <c r="H71" t="s">
        <v>17</v>
      </c>
      <c r="I71" s="4" t="str">
        <f>VLOOKUP(A71, gaming_health_data!A:N, 2, FALSE)</f>
        <v>PC</v>
      </c>
      <c r="J71" t="str">
        <f>VLOOKUP(A71, gaming_health_data!A:N, 3, FALSE)</f>
        <v>RPG</v>
      </c>
      <c r="K71" t="str">
        <f>VLOOKUP(A71, gaming_health_data!A:N, 4, FALSE)</f>
        <v>Escapism</v>
      </c>
      <c r="L71">
        <f>VLOOKUP(A71, gaming_health_data!A:N, 5, FALSE)</f>
        <v>1</v>
      </c>
      <c r="M71">
        <f>VLOOKUP(A71, gaming_health_data!A:N, 6, FALSE)</f>
        <v>327</v>
      </c>
      <c r="N71">
        <f>VLOOKUP(A71, gaming_health_data!A:N, 7, FALSE)</f>
        <v>6</v>
      </c>
      <c r="O71">
        <f>VLOOKUP(A71, gaming_health_data!A:N, 9, FALSE)</f>
        <v>79</v>
      </c>
      <c r="P71">
        <f>VLOOKUP(A71, gaming_health_data!A:N, 10, FALSE)</f>
        <v>22</v>
      </c>
      <c r="Q71">
        <f>VLOOKUP(A71, gaming_health_data!A:N, 11, FALSE)</f>
        <v>2</v>
      </c>
      <c r="R71">
        <f>VLOOKUP(A71, gaming_health_data!A:N, 12, FALSE)</f>
        <v>94</v>
      </c>
      <c r="S71">
        <f>VLOOKUP(A71, gaming_health_data!A:N, 13, FALSE)</f>
        <v>13</v>
      </c>
      <c r="T71">
        <f>VLOOKUP(A71, gaming_health_data!A:N, 14, FALSE)</f>
        <v>78</v>
      </c>
    </row>
    <row r="72" spans="1:20" ht="15.75">
      <c r="A72">
        <v>10075</v>
      </c>
      <c r="B72" t="s">
        <v>960</v>
      </c>
      <c r="C72">
        <v>18</v>
      </c>
      <c r="D72" t="s">
        <v>15</v>
      </c>
      <c r="E72" t="s">
        <v>39</v>
      </c>
      <c r="F72" s="3">
        <v>177524</v>
      </c>
      <c r="G72" t="s">
        <v>21</v>
      </c>
      <c r="H72" t="s">
        <v>17</v>
      </c>
      <c r="I72" s="4" t="str">
        <f>VLOOKUP(A72, gaming_health_data!A:N, 2, FALSE)</f>
        <v>Xbox</v>
      </c>
      <c r="J72" t="str">
        <f>VLOOKUP(A72, gaming_health_data!A:N, 3, FALSE)</f>
        <v>Horror</v>
      </c>
      <c r="K72" t="str">
        <f>VLOOKUP(A72, gaming_health_data!A:N, 4, FALSE)</f>
        <v>Loneliness</v>
      </c>
      <c r="L72">
        <f>VLOOKUP(A72, gaming_health_data!A:N, 5, FALSE)</f>
        <v>8</v>
      </c>
      <c r="M72">
        <f>VLOOKUP(A72, gaming_health_data!A:N, 6, FALSE)</f>
        <v>896</v>
      </c>
      <c r="N72">
        <f>VLOOKUP(A72, gaming_health_data!A:N, 7, FALSE)</f>
        <v>9</v>
      </c>
      <c r="O72">
        <f>VLOOKUP(A72, gaming_health_data!A:N, 9, FALSE)</f>
        <v>37</v>
      </c>
      <c r="P72">
        <f>VLOOKUP(A72, gaming_health_data!A:N, 10, FALSE)</f>
        <v>21</v>
      </c>
      <c r="Q72">
        <f>VLOOKUP(A72, gaming_health_data!A:N, 11, FALSE)</f>
        <v>82</v>
      </c>
      <c r="R72">
        <f>VLOOKUP(A72, gaming_health_data!A:N, 12, FALSE)</f>
        <v>40</v>
      </c>
      <c r="S72">
        <f>VLOOKUP(A72, gaming_health_data!A:N, 13, FALSE)</f>
        <v>1</v>
      </c>
      <c r="T72">
        <f>VLOOKUP(A72, gaming_health_data!A:N, 14, FALSE)</f>
        <v>70</v>
      </c>
    </row>
    <row r="73" spans="1:20" ht="15.75">
      <c r="A73">
        <v>10076</v>
      </c>
      <c r="B73" t="s">
        <v>961</v>
      </c>
      <c r="C73">
        <v>22</v>
      </c>
      <c r="D73" t="s">
        <v>15</v>
      </c>
      <c r="E73" t="s">
        <v>39</v>
      </c>
      <c r="F73" s="3">
        <v>22878</v>
      </c>
      <c r="G73" t="s">
        <v>17</v>
      </c>
      <c r="H73" t="s">
        <v>21</v>
      </c>
      <c r="I73" s="4" t="str">
        <f>VLOOKUP(A73, gaming_health_data!A:N, 2, FALSE)</f>
        <v>PlayStation</v>
      </c>
      <c r="J73" t="str">
        <f>VLOOKUP(A73, gaming_health_data!A:N, 3, FALSE)</f>
        <v>Horror</v>
      </c>
      <c r="K73" t="str">
        <f>VLOOKUP(A73, gaming_health_data!A:N, 4, FALSE)</f>
        <v>Loneliness</v>
      </c>
      <c r="L73">
        <f>VLOOKUP(A73, gaming_health_data!A:N, 5, FALSE)</f>
        <v>8</v>
      </c>
      <c r="M73">
        <f>VLOOKUP(A73, gaming_health_data!A:N, 6, FALSE)</f>
        <v>852</v>
      </c>
      <c r="N73">
        <f>VLOOKUP(A73, gaming_health_data!A:N, 7, FALSE)</f>
        <v>6</v>
      </c>
      <c r="O73">
        <f>VLOOKUP(A73, gaming_health_data!A:N, 9, FALSE)</f>
        <v>45</v>
      </c>
      <c r="P73">
        <f>VLOOKUP(A73, gaming_health_data!A:N, 10, FALSE)</f>
        <v>63</v>
      </c>
      <c r="Q73">
        <f>VLOOKUP(A73, gaming_health_data!A:N, 11, FALSE)</f>
        <v>54</v>
      </c>
      <c r="R73">
        <f>VLOOKUP(A73, gaming_health_data!A:N, 12, FALSE)</f>
        <v>84</v>
      </c>
      <c r="S73">
        <f>VLOOKUP(A73, gaming_health_data!A:N, 13, FALSE)</f>
        <v>43</v>
      </c>
      <c r="T73">
        <f>VLOOKUP(A73, gaming_health_data!A:N, 14, FALSE)</f>
        <v>64</v>
      </c>
    </row>
    <row r="74" spans="1:20" ht="15.75">
      <c r="A74">
        <v>10077</v>
      </c>
      <c r="B74" t="s">
        <v>962</v>
      </c>
      <c r="C74">
        <v>28</v>
      </c>
      <c r="D74" t="s">
        <v>26</v>
      </c>
      <c r="E74" t="s">
        <v>54</v>
      </c>
      <c r="F74" s="3">
        <v>52134</v>
      </c>
      <c r="G74" t="s">
        <v>21</v>
      </c>
      <c r="H74" t="s">
        <v>17</v>
      </c>
      <c r="I74" s="4" t="str">
        <f>VLOOKUP(A74, gaming_health_data!A:N, 2, FALSE)</f>
        <v>PC</v>
      </c>
      <c r="J74" t="str">
        <f>VLOOKUP(A74, gaming_health_data!A:N, 3, FALSE)</f>
        <v>RPG</v>
      </c>
      <c r="K74" t="str">
        <f>VLOOKUP(A74, gaming_health_data!A:N, 4, FALSE)</f>
        <v>Challenge</v>
      </c>
      <c r="L74">
        <f>VLOOKUP(A74, gaming_health_data!A:N, 5, FALSE)</f>
        <v>1</v>
      </c>
      <c r="M74">
        <f>VLOOKUP(A74, gaming_health_data!A:N, 6, FALSE)</f>
        <v>508</v>
      </c>
      <c r="N74">
        <f>VLOOKUP(A74, gaming_health_data!A:N, 7, FALSE)</f>
        <v>4</v>
      </c>
      <c r="O74">
        <f>VLOOKUP(A74, gaming_health_data!A:N, 9, FALSE)</f>
        <v>98</v>
      </c>
      <c r="P74">
        <f>VLOOKUP(A74, gaming_health_data!A:N, 10, FALSE)</f>
        <v>72</v>
      </c>
      <c r="Q74">
        <f>VLOOKUP(A74, gaming_health_data!A:N, 11, FALSE)</f>
        <v>67</v>
      </c>
      <c r="R74">
        <f>VLOOKUP(A74, gaming_health_data!A:N, 12, FALSE)</f>
        <v>70</v>
      </c>
      <c r="S74">
        <f>VLOOKUP(A74, gaming_health_data!A:N, 13, FALSE)</f>
        <v>22</v>
      </c>
      <c r="T74">
        <f>VLOOKUP(A74, gaming_health_data!A:N, 14, FALSE)</f>
        <v>52</v>
      </c>
    </row>
    <row r="75" spans="1:20" ht="15.75">
      <c r="A75">
        <v>10078</v>
      </c>
      <c r="B75" t="s">
        <v>963</v>
      </c>
      <c r="C75">
        <v>26</v>
      </c>
      <c r="D75" t="s">
        <v>15</v>
      </c>
      <c r="E75" t="s">
        <v>44</v>
      </c>
      <c r="F75" s="3">
        <v>115509</v>
      </c>
      <c r="G75" t="s">
        <v>21</v>
      </c>
      <c r="H75" t="s">
        <v>17</v>
      </c>
      <c r="I75" s="4" t="str">
        <f>VLOOKUP(A75, gaming_health_data!A:N, 2, FALSE)</f>
        <v>Xbox</v>
      </c>
      <c r="J75" t="str">
        <f>VLOOKUP(A75, gaming_health_data!A:N, 3, FALSE)</f>
        <v>RPG</v>
      </c>
      <c r="K75" t="str">
        <f>VLOOKUP(A75, gaming_health_data!A:N, 4, FALSE)</f>
        <v>Entertainment</v>
      </c>
      <c r="L75">
        <f>VLOOKUP(A75, gaming_health_data!A:N, 5, FALSE)</f>
        <v>11</v>
      </c>
      <c r="M75">
        <f>VLOOKUP(A75, gaming_health_data!A:N, 6, FALSE)</f>
        <v>742</v>
      </c>
      <c r="N75">
        <f>VLOOKUP(A75, gaming_health_data!A:N, 7, FALSE)</f>
        <v>10</v>
      </c>
      <c r="O75">
        <f>VLOOKUP(A75, gaming_health_data!A:N, 9, FALSE)</f>
        <v>48</v>
      </c>
      <c r="P75">
        <f>VLOOKUP(A75, gaming_health_data!A:N, 10, FALSE)</f>
        <v>97</v>
      </c>
      <c r="Q75">
        <f>VLOOKUP(A75, gaming_health_data!A:N, 11, FALSE)</f>
        <v>90</v>
      </c>
      <c r="R75">
        <f>VLOOKUP(A75, gaming_health_data!A:N, 12, FALSE)</f>
        <v>27</v>
      </c>
      <c r="S75">
        <f>VLOOKUP(A75, gaming_health_data!A:N, 13, FALSE)</f>
        <v>13</v>
      </c>
      <c r="T75">
        <f>VLOOKUP(A75, gaming_health_data!A:N, 14, FALSE)</f>
        <v>72</v>
      </c>
    </row>
    <row r="76" spans="1:20" ht="15.75">
      <c r="A76">
        <v>10079</v>
      </c>
      <c r="B76" t="s">
        <v>964</v>
      </c>
      <c r="C76">
        <v>19</v>
      </c>
      <c r="D76" t="s">
        <v>26</v>
      </c>
      <c r="E76" t="s">
        <v>39</v>
      </c>
      <c r="F76" s="3">
        <v>132612</v>
      </c>
      <c r="G76" t="s">
        <v>17</v>
      </c>
      <c r="H76" t="s">
        <v>17</v>
      </c>
      <c r="I76" s="4" t="str">
        <f>VLOOKUP(A76, gaming_health_data!A:N, 2, FALSE)</f>
        <v>Cell Phone</v>
      </c>
      <c r="J76" t="str">
        <f>VLOOKUP(A76, gaming_health_data!A:N, 3, FALSE)</f>
        <v>Fighting</v>
      </c>
      <c r="K76" t="str">
        <f>VLOOKUP(A76, gaming_health_data!A:N, 4, FALSE)</f>
        <v>Loneliness</v>
      </c>
      <c r="L76">
        <f>VLOOKUP(A76, gaming_health_data!A:N, 5, FALSE)</f>
        <v>3</v>
      </c>
      <c r="M76">
        <f>VLOOKUP(A76, gaming_health_data!A:N, 6, FALSE)</f>
        <v>547</v>
      </c>
      <c r="N76">
        <f>VLOOKUP(A76, gaming_health_data!A:N, 7, FALSE)</f>
        <v>8</v>
      </c>
      <c r="O76">
        <f>VLOOKUP(A76, gaming_health_data!A:N, 9, FALSE)</f>
        <v>90</v>
      </c>
      <c r="P76">
        <f>VLOOKUP(A76, gaming_health_data!A:N, 10, FALSE)</f>
        <v>43</v>
      </c>
      <c r="Q76">
        <f>VLOOKUP(A76, gaming_health_data!A:N, 11, FALSE)</f>
        <v>89</v>
      </c>
      <c r="R76">
        <f>VLOOKUP(A76, gaming_health_data!A:N, 12, FALSE)</f>
        <v>69</v>
      </c>
      <c r="S76">
        <f>VLOOKUP(A76, gaming_health_data!A:N, 13, FALSE)</f>
        <v>16</v>
      </c>
      <c r="T76">
        <f>VLOOKUP(A76, gaming_health_data!A:N, 14, FALSE)</f>
        <v>45</v>
      </c>
    </row>
    <row r="77" spans="1:20" ht="15.75">
      <c r="A77">
        <v>10080</v>
      </c>
      <c r="B77" t="s">
        <v>965</v>
      </c>
      <c r="C77">
        <v>23</v>
      </c>
      <c r="D77" t="s">
        <v>15</v>
      </c>
      <c r="E77" t="s">
        <v>54</v>
      </c>
      <c r="F77" s="3">
        <v>72232</v>
      </c>
      <c r="G77" t="s">
        <v>21</v>
      </c>
      <c r="H77" t="s">
        <v>17</v>
      </c>
      <c r="I77" s="4" t="str">
        <f>VLOOKUP(A77, gaming_health_data!A:N, 2, FALSE)</f>
        <v>Xbox</v>
      </c>
      <c r="J77" t="str">
        <f>VLOOKUP(A77, gaming_health_data!A:N, 3, FALSE)</f>
        <v>RPG</v>
      </c>
      <c r="K77" t="str">
        <f>VLOOKUP(A77, gaming_health_data!A:N, 4, FALSE)</f>
        <v>Competition</v>
      </c>
      <c r="L77">
        <f>VLOOKUP(A77, gaming_health_data!A:N, 5, FALSE)</f>
        <v>6</v>
      </c>
      <c r="M77">
        <f>VLOOKUP(A77, gaming_health_data!A:N, 6, FALSE)</f>
        <v>834</v>
      </c>
      <c r="N77">
        <f>VLOOKUP(A77, gaming_health_data!A:N, 7, FALSE)</f>
        <v>6</v>
      </c>
      <c r="O77">
        <f>VLOOKUP(A77, gaming_health_data!A:N, 9, FALSE)</f>
        <v>82</v>
      </c>
      <c r="P77">
        <f>VLOOKUP(A77, gaming_health_data!A:N, 10, FALSE)</f>
        <v>58</v>
      </c>
      <c r="Q77">
        <f>VLOOKUP(A77, gaming_health_data!A:N, 11, FALSE)</f>
        <v>74</v>
      </c>
      <c r="R77">
        <f>VLOOKUP(A77, gaming_health_data!A:N, 12, FALSE)</f>
        <v>54</v>
      </c>
      <c r="S77">
        <f>VLOOKUP(A77, gaming_health_data!A:N, 13, FALSE)</f>
        <v>69</v>
      </c>
      <c r="T77">
        <f>VLOOKUP(A77, gaming_health_data!A:N, 14, FALSE)</f>
        <v>12</v>
      </c>
    </row>
    <row r="78" spans="1:20" ht="15.75">
      <c r="A78">
        <v>10081</v>
      </c>
      <c r="B78" t="s">
        <v>966</v>
      </c>
      <c r="C78">
        <v>26</v>
      </c>
      <c r="D78" t="s">
        <v>26</v>
      </c>
      <c r="E78" t="s">
        <v>54</v>
      </c>
      <c r="F78" s="3">
        <v>105964</v>
      </c>
      <c r="G78" t="s">
        <v>17</v>
      </c>
      <c r="H78" t="s">
        <v>17</v>
      </c>
      <c r="I78" s="4" t="str">
        <f>VLOOKUP(A78, gaming_health_data!A:N, 2, FALSE)</f>
        <v>PlayStation</v>
      </c>
      <c r="J78" t="str">
        <f>VLOOKUP(A78, gaming_health_data!A:N, 3, FALSE)</f>
        <v>Sports</v>
      </c>
      <c r="K78" t="str">
        <f>VLOOKUP(A78, gaming_health_data!A:N, 4, FALSE)</f>
        <v>Escapism</v>
      </c>
      <c r="L78">
        <f>VLOOKUP(A78, gaming_health_data!A:N, 5, FALSE)</f>
        <v>10</v>
      </c>
      <c r="M78">
        <f>VLOOKUP(A78, gaming_health_data!A:N, 6, FALSE)</f>
        <v>513</v>
      </c>
      <c r="N78">
        <f>VLOOKUP(A78, gaming_health_data!A:N, 7, FALSE)</f>
        <v>6</v>
      </c>
      <c r="O78">
        <f>VLOOKUP(A78, gaming_health_data!A:N, 9, FALSE)</f>
        <v>29</v>
      </c>
      <c r="P78">
        <f>VLOOKUP(A78, gaming_health_data!A:N, 10, FALSE)</f>
        <v>15</v>
      </c>
      <c r="Q78">
        <f>VLOOKUP(A78, gaming_health_data!A:N, 11, FALSE)</f>
        <v>84</v>
      </c>
      <c r="R78">
        <f>VLOOKUP(A78, gaming_health_data!A:N, 12, FALSE)</f>
        <v>12</v>
      </c>
      <c r="S78">
        <f>VLOOKUP(A78, gaming_health_data!A:N, 13, FALSE)</f>
        <v>61</v>
      </c>
      <c r="T78">
        <f>VLOOKUP(A78, gaming_health_data!A:N, 14, FALSE)</f>
        <v>34</v>
      </c>
    </row>
    <row r="79" spans="1:20" ht="15.75">
      <c r="A79">
        <v>10082</v>
      </c>
      <c r="B79" t="s">
        <v>967</v>
      </c>
      <c r="C79">
        <v>20</v>
      </c>
      <c r="D79" t="s">
        <v>15</v>
      </c>
      <c r="E79" t="s">
        <v>22</v>
      </c>
      <c r="F79" s="3">
        <v>25737</v>
      </c>
      <c r="G79" t="s">
        <v>21</v>
      </c>
      <c r="H79" t="s">
        <v>17</v>
      </c>
      <c r="I79" s="4" t="str">
        <f>VLOOKUP(A79, gaming_health_data!A:N, 2, FALSE)</f>
        <v>Cell Phone</v>
      </c>
      <c r="J79" t="str">
        <f>VLOOKUP(A79, gaming_health_data!A:N, 3, FALSE)</f>
        <v>Fighting</v>
      </c>
      <c r="K79" t="str">
        <f>VLOOKUP(A79, gaming_health_data!A:N, 4, FALSE)</f>
        <v>Habit</v>
      </c>
      <c r="L79">
        <f>VLOOKUP(A79, gaming_health_data!A:N, 5, FALSE)</f>
        <v>4</v>
      </c>
      <c r="M79">
        <f>VLOOKUP(A79, gaming_health_data!A:N, 6, FALSE)</f>
        <v>957</v>
      </c>
      <c r="N79">
        <f>VLOOKUP(A79, gaming_health_data!A:N, 7, FALSE)</f>
        <v>11</v>
      </c>
      <c r="O79">
        <f>VLOOKUP(A79, gaming_health_data!A:N, 9, FALSE)</f>
        <v>41</v>
      </c>
      <c r="P79">
        <f>VLOOKUP(A79, gaming_health_data!A:N, 10, FALSE)</f>
        <v>50</v>
      </c>
      <c r="Q79">
        <f>VLOOKUP(A79, gaming_health_data!A:N, 11, FALSE)</f>
        <v>87</v>
      </c>
      <c r="R79">
        <f>VLOOKUP(A79, gaming_health_data!A:N, 12, FALSE)</f>
        <v>80</v>
      </c>
      <c r="S79">
        <f>VLOOKUP(A79, gaming_health_data!A:N, 13, FALSE)</f>
        <v>48</v>
      </c>
      <c r="T79">
        <f>VLOOKUP(A79, gaming_health_data!A:N, 14, FALSE)</f>
        <v>87</v>
      </c>
    </row>
    <row r="80" spans="1:20" ht="15.75">
      <c r="A80">
        <v>10083</v>
      </c>
      <c r="B80" t="s">
        <v>968</v>
      </c>
      <c r="C80">
        <v>22</v>
      </c>
      <c r="D80" t="s">
        <v>26</v>
      </c>
      <c r="E80" t="s">
        <v>49</v>
      </c>
      <c r="F80" s="3">
        <v>176245</v>
      </c>
      <c r="G80" t="s">
        <v>21</v>
      </c>
      <c r="H80" t="s">
        <v>21</v>
      </c>
      <c r="I80" s="4" t="str">
        <f>VLOOKUP(A80, gaming_health_data!A:N, 2, FALSE)</f>
        <v>PC</v>
      </c>
      <c r="J80" t="str">
        <f>VLOOKUP(A80, gaming_health_data!A:N, 3, FALSE)</f>
        <v>Strategy</v>
      </c>
      <c r="K80" t="str">
        <f>VLOOKUP(A80, gaming_health_data!A:N, 4, FALSE)</f>
        <v>Challenge</v>
      </c>
      <c r="L80">
        <f>VLOOKUP(A80, gaming_health_data!A:N, 5, FALSE)</f>
        <v>9</v>
      </c>
      <c r="M80">
        <f>VLOOKUP(A80, gaming_health_data!A:N, 6, FALSE)</f>
        <v>347</v>
      </c>
      <c r="N80">
        <f>VLOOKUP(A80, gaming_health_data!A:N, 7, FALSE)</f>
        <v>7</v>
      </c>
      <c r="O80">
        <f>VLOOKUP(A80, gaming_health_data!A:N, 9, FALSE)</f>
        <v>67</v>
      </c>
      <c r="P80">
        <f>VLOOKUP(A80, gaming_health_data!A:N, 10, FALSE)</f>
        <v>42</v>
      </c>
      <c r="Q80">
        <f>VLOOKUP(A80, gaming_health_data!A:N, 11, FALSE)</f>
        <v>28</v>
      </c>
      <c r="R80">
        <f>VLOOKUP(A80, gaming_health_data!A:N, 12, FALSE)</f>
        <v>94</v>
      </c>
      <c r="S80">
        <f>VLOOKUP(A80, gaming_health_data!A:N, 13, FALSE)</f>
        <v>62</v>
      </c>
      <c r="T80">
        <f>VLOOKUP(A80, gaming_health_data!A:N, 14, FALSE)</f>
        <v>22</v>
      </c>
    </row>
    <row r="81" spans="1:20" ht="15.75">
      <c r="A81">
        <v>10084</v>
      </c>
      <c r="B81" t="s">
        <v>969</v>
      </c>
      <c r="C81">
        <v>25</v>
      </c>
      <c r="D81" t="s">
        <v>26</v>
      </c>
      <c r="E81" t="s">
        <v>36</v>
      </c>
      <c r="F81" s="3">
        <v>7945</v>
      </c>
      <c r="G81" t="s">
        <v>17</v>
      </c>
      <c r="H81" t="s">
        <v>21</v>
      </c>
      <c r="I81" s="4" t="str">
        <f>VLOOKUP(A81, gaming_health_data!A:N, 2, FALSE)</f>
        <v>Tablet</v>
      </c>
      <c r="J81" t="str">
        <f>VLOOKUP(A81, gaming_health_data!A:N, 3, FALSE)</f>
        <v>Horror</v>
      </c>
      <c r="K81" t="str">
        <f>VLOOKUP(A81, gaming_health_data!A:N, 4, FALSE)</f>
        <v>Loneliness</v>
      </c>
      <c r="L81">
        <f>VLOOKUP(A81, gaming_health_data!A:N, 5, FALSE)</f>
        <v>5</v>
      </c>
      <c r="M81">
        <f>VLOOKUP(A81, gaming_health_data!A:N, 6, FALSE)</f>
        <v>58</v>
      </c>
      <c r="N81">
        <f>VLOOKUP(A81, gaming_health_data!A:N, 7, FALSE)</f>
        <v>5</v>
      </c>
      <c r="O81">
        <f>VLOOKUP(A81, gaming_health_data!A:N, 9, FALSE)</f>
        <v>88</v>
      </c>
      <c r="P81">
        <f>VLOOKUP(A81, gaming_health_data!A:N, 10, FALSE)</f>
        <v>64</v>
      </c>
      <c r="Q81">
        <f>VLOOKUP(A81, gaming_health_data!A:N, 11, FALSE)</f>
        <v>43</v>
      </c>
      <c r="R81">
        <f>VLOOKUP(A81, gaming_health_data!A:N, 12, FALSE)</f>
        <v>24</v>
      </c>
      <c r="S81">
        <f>VLOOKUP(A81, gaming_health_data!A:N, 13, FALSE)</f>
        <v>52</v>
      </c>
      <c r="T81">
        <f>VLOOKUP(A81, gaming_health_data!A:N, 14, FALSE)</f>
        <v>15</v>
      </c>
    </row>
    <row r="82" spans="1:20" ht="15.75">
      <c r="A82">
        <v>10085</v>
      </c>
      <c r="B82" t="s">
        <v>970</v>
      </c>
      <c r="C82">
        <v>24</v>
      </c>
      <c r="D82" t="s">
        <v>26</v>
      </c>
      <c r="E82" t="s">
        <v>30</v>
      </c>
      <c r="F82" s="3">
        <v>42144</v>
      </c>
      <c r="G82" t="s">
        <v>17</v>
      </c>
      <c r="H82" t="s">
        <v>17</v>
      </c>
      <c r="I82" s="4" t="str">
        <f>VLOOKUP(A82, gaming_health_data!A:N, 2, FALSE)</f>
        <v>PC</v>
      </c>
      <c r="J82" t="str">
        <f>VLOOKUP(A82, gaming_health_data!A:N, 3, FALSE)</f>
        <v>FPS</v>
      </c>
      <c r="K82" t="str">
        <f>VLOOKUP(A82, gaming_health_data!A:N, 4, FALSE)</f>
        <v>Habit</v>
      </c>
      <c r="L82">
        <f>VLOOKUP(A82, gaming_health_data!A:N, 5, FALSE)</f>
        <v>4</v>
      </c>
      <c r="M82">
        <f>VLOOKUP(A82, gaming_health_data!A:N, 6, FALSE)</f>
        <v>355</v>
      </c>
      <c r="N82">
        <f>VLOOKUP(A82, gaming_health_data!A:N, 7, FALSE)</f>
        <v>5</v>
      </c>
      <c r="O82">
        <f>VLOOKUP(A82, gaming_health_data!A:N, 9, FALSE)</f>
        <v>77</v>
      </c>
      <c r="P82">
        <f>VLOOKUP(A82, gaming_health_data!A:N, 10, FALSE)</f>
        <v>84</v>
      </c>
      <c r="Q82">
        <f>VLOOKUP(A82, gaming_health_data!A:N, 11, FALSE)</f>
        <v>28</v>
      </c>
      <c r="R82">
        <f>VLOOKUP(A82, gaming_health_data!A:N, 12, FALSE)</f>
        <v>68</v>
      </c>
      <c r="S82">
        <f>VLOOKUP(A82, gaming_health_data!A:N, 13, FALSE)</f>
        <v>46</v>
      </c>
      <c r="T82">
        <f>VLOOKUP(A82, gaming_health_data!A:N, 14, FALSE)</f>
        <v>67</v>
      </c>
    </row>
    <row r="83" spans="1:20" ht="15.75">
      <c r="A83">
        <v>10086</v>
      </c>
      <c r="B83" t="s">
        <v>971</v>
      </c>
      <c r="C83">
        <v>31</v>
      </c>
      <c r="D83" t="s">
        <v>15</v>
      </c>
      <c r="E83" t="s">
        <v>49</v>
      </c>
      <c r="F83" s="3">
        <v>152315</v>
      </c>
      <c r="G83" t="s">
        <v>21</v>
      </c>
      <c r="H83" t="s">
        <v>17</v>
      </c>
      <c r="I83" s="4" t="str">
        <f>VLOOKUP(A83, gaming_health_data!A:N, 2, FALSE)</f>
        <v>Nintendo</v>
      </c>
      <c r="J83" t="str">
        <f>VLOOKUP(A83, gaming_health_data!A:N, 3, FALSE)</f>
        <v>RPG</v>
      </c>
      <c r="K83" t="str">
        <f>VLOOKUP(A83, gaming_health_data!A:N, 4, FALSE)</f>
        <v>Relaxation</v>
      </c>
      <c r="L83">
        <f>VLOOKUP(A83, gaming_health_data!A:N, 5, FALSE)</f>
        <v>7</v>
      </c>
      <c r="M83">
        <f>VLOOKUP(A83, gaming_health_data!A:N, 6, FALSE)</f>
        <v>521</v>
      </c>
      <c r="N83">
        <f>VLOOKUP(A83, gaming_health_data!A:N, 7, FALSE)</f>
        <v>8</v>
      </c>
      <c r="O83">
        <f>VLOOKUP(A83, gaming_health_data!A:N, 9, FALSE)</f>
        <v>33</v>
      </c>
      <c r="P83">
        <f>VLOOKUP(A83, gaming_health_data!A:N, 10, FALSE)</f>
        <v>68</v>
      </c>
      <c r="Q83">
        <f>VLOOKUP(A83, gaming_health_data!A:N, 11, FALSE)</f>
        <v>65</v>
      </c>
      <c r="R83">
        <f>VLOOKUP(A83, gaming_health_data!A:N, 12, FALSE)</f>
        <v>47</v>
      </c>
      <c r="S83">
        <f>VLOOKUP(A83, gaming_health_data!A:N, 13, FALSE)</f>
        <v>65</v>
      </c>
      <c r="T83">
        <f>VLOOKUP(A83, gaming_health_data!A:N, 14, FALSE)</f>
        <v>45</v>
      </c>
    </row>
    <row r="84" spans="1:20" ht="15.75">
      <c r="A84">
        <v>10087</v>
      </c>
      <c r="B84" t="s">
        <v>972</v>
      </c>
      <c r="C84">
        <v>34</v>
      </c>
      <c r="D84" t="s">
        <v>15</v>
      </c>
      <c r="E84" t="s">
        <v>22</v>
      </c>
      <c r="F84" s="3">
        <v>145656</v>
      </c>
      <c r="G84" t="s">
        <v>21</v>
      </c>
      <c r="H84" t="s">
        <v>21</v>
      </c>
      <c r="I84" s="4" t="str">
        <f>VLOOKUP(A84, gaming_health_data!A:N, 2, FALSE)</f>
        <v>Cell Phone</v>
      </c>
      <c r="J84" t="str">
        <f>VLOOKUP(A84, gaming_health_data!A:N, 3, FALSE)</f>
        <v>Horror</v>
      </c>
      <c r="K84" t="str">
        <f>VLOOKUP(A84, gaming_health_data!A:N, 4, FALSE)</f>
        <v>Boredom</v>
      </c>
      <c r="L84">
        <f>VLOOKUP(A84, gaming_health_data!A:N, 5, FALSE)</f>
        <v>8</v>
      </c>
      <c r="M84">
        <f>VLOOKUP(A84, gaming_health_data!A:N, 6, FALSE)</f>
        <v>859</v>
      </c>
      <c r="N84">
        <f>VLOOKUP(A84, gaming_health_data!A:N, 7, FALSE)</f>
        <v>10</v>
      </c>
      <c r="O84">
        <f>VLOOKUP(A84, gaming_health_data!A:N, 9, FALSE)</f>
        <v>13</v>
      </c>
      <c r="P84">
        <f>VLOOKUP(A84, gaming_health_data!A:N, 10, FALSE)</f>
        <v>48</v>
      </c>
      <c r="Q84">
        <f>VLOOKUP(A84, gaming_health_data!A:N, 11, FALSE)</f>
        <v>21</v>
      </c>
      <c r="R84">
        <f>VLOOKUP(A84, gaming_health_data!A:N, 12, FALSE)</f>
        <v>28</v>
      </c>
      <c r="S84">
        <f>VLOOKUP(A84, gaming_health_data!A:N, 13, FALSE)</f>
        <v>91</v>
      </c>
      <c r="T84">
        <f>VLOOKUP(A84, gaming_health_data!A:N, 14, FALSE)</f>
        <v>15</v>
      </c>
    </row>
    <row r="85" spans="1:20" ht="15.75">
      <c r="A85">
        <v>10088</v>
      </c>
      <c r="B85" t="s">
        <v>973</v>
      </c>
      <c r="C85">
        <v>21</v>
      </c>
      <c r="D85" t="s">
        <v>15</v>
      </c>
      <c r="E85" t="s">
        <v>22</v>
      </c>
      <c r="F85" s="3">
        <v>169987</v>
      </c>
      <c r="G85" t="s">
        <v>21</v>
      </c>
      <c r="H85" t="s">
        <v>17</v>
      </c>
      <c r="I85" s="4" t="str">
        <f>VLOOKUP(A85, gaming_health_data!A:N, 2, FALSE)</f>
        <v>PC</v>
      </c>
      <c r="J85" t="str">
        <f>VLOOKUP(A85, gaming_health_data!A:N, 3, FALSE)</f>
        <v>MMORPG</v>
      </c>
      <c r="K85" t="str">
        <f>VLOOKUP(A85, gaming_health_data!A:N, 4, FALSE)</f>
        <v>Boredom</v>
      </c>
      <c r="L85">
        <f>VLOOKUP(A85, gaming_health_data!A:N, 5, FALSE)</f>
        <v>1</v>
      </c>
      <c r="M85">
        <f>VLOOKUP(A85, gaming_health_data!A:N, 6, FALSE)</f>
        <v>504</v>
      </c>
      <c r="N85">
        <f>VLOOKUP(A85, gaming_health_data!A:N, 7, FALSE)</f>
        <v>11</v>
      </c>
      <c r="O85">
        <f>VLOOKUP(A85, gaming_health_data!A:N, 9, FALSE)</f>
        <v>44</v>
      </c>
      <c r="P85">
        <f>VLOOKUP(A85, gaming_health_data!A:N, 10, FALSE)</f>
        <v>2</v>
      </c>
      <c r="Q85">
        <f>VLOOKUP(A85, gaming_health_data!A:N, 11, FALSE)</f>
        <v>65</v>
      </c>
      <c r="R85">
        <f>VLOOKUP(A85, gaming_health_data!A:N, 12, FALSE)</f>
        <v>15</v>
      </c>
      <c r="S85">
        <f>VLOOKUP(A85, gaming_health_data!A:N, 13, FALSE)</f>
        <v>15</v>
      </c>
      <c r="T85">
        <f>VLOOKUP(A85, gaming_health_data!A:N, 14, FALSE)</f>
        <v>86</v>
      </c>
    </row>
    <row r="86" spans="1:20" ht="15.75">
      <c r="A86">
        <v>10089</v>
      </c>
      <c r="B86" t="s">
        <v>974</v>
      </c>
      <c r="C86">
        <v>25</v>
      </c>
      <c r="D86" t="s">
        <v>26</v>
      </c>
      <c r="E86" t="s">
        <v>53</v>
      </c>
      <c r="F86" s="3">
        <v>91691</v>
      </c>
      <c r="G86" t="s">
        <v>21</v>
      </c>
      <c r="H86" t="s">
        <v>21</v>
      </c>
      <c r="I86" s="4" t="str">
        <f>VLOOKUP(A86, gaming_health_data!A:N, 2, FALSE)</f>
        <v>PlayStation</v>
      </c>
      <c r="J86" t="str">
        <f>VLOOKUP(A86, gaming_health_data!A:N, 3, FALSE)</f>
        <v>Horror</v>
      </c>
      <c r="K86" t="str">
        <f>VLOOKUP(A86, gaming_health_data!A:N, 4, FALSE)</f>
        <v>Stress Relief</v>
      </c>
      <c r="L86">
        <f>VLOOKUP(A86, gaming_health_data!A:N, 5, FALSE)</f>
        <v>10</v>
      </c>
      <c r="M86">
        <f>VLOOKUP(A86, gaming_health_data!A:N, 6, FALSE)</f>
        <v>555</v>
      </c>
      <c r="N86">
        <f>VLOOKUP(A86, gaming_health_data!A:N, 7, FALSE)</f>
        <v>10</v>
      </c>
      <c r="O86">
        <f>VLOOKUP(A86, gaming_health_data!A:N, 9, FALSE)</f>
        <v>53</v>
      </c>
      <c r="P86">
        <f>VLOOKUP(A86, gaming_health_data!A:N, 10, FALSE)</f>
        <v>45</v>
      </c>
      <c r="Q86">
        <f>VLOOKUP(A86, gaming_health_data!A:N, 11, FALSE)</f>
        <v>3</v>
      </c>
      <c r="R86">
        <f>VLOOKUP(A86, gaming_health_data!A:N, 12, FALSE)</f>
        <v>81</v>
      </c>
      <c r="S86">
        <f>VLOOKUP(A86, gaming_health_data!A:N, 13, FALSE)</f>
        <v>3</v>
      </c>
      <c r="T86">
        <f>VLOOKUP(A86, gaming_health_data!A:N, 14, FALSE)</f>
        <v>68</v>
      </c>
    </row>
    <row r="87" spans="1:20" ht="15.75">
      <c r="A87">
        <v>10090</v>
      </c>
      <c r="B87" t="s">
        <v>975</v>
      </c>
      <c r="C87">
        <v>21</v>
      </c>
      <c r="D87" t="s">
        <v>27</v>
      </c>
      <c r="E87" t="s">
        <v>53</v>
      </c>
      <c r="F87" s="3">
        <v>168469</v>
      </c>
      <c r="G87" t="s">
        <v>21</v>
      </c>
      <c r="H87" t="s">
        <v>21</v>
      </c>
      <c r="I87" s="4" t="str">
        <f>VLOOKUP(A87, gaming_health_data!A:N, 2, FALSE)</f>
        <v>Cell Phone</v>
      </c>
      <c r="J87" t="str">
        <f>VLOOKUP(A87, gaming_health_data!A:N, 3, FALSE)</f>
        <v>MOBA</v>
      </c>
      <c r="K87" t="str">
        <f>VLOOKUP(A87, gaming_health_data!A:N, 4, FALSE)</f>
        <v>Loneliness</v>
      </c>
      <c r="L87">
        <f>VLOOKUP(A87, gaming_health_data!A:N, 5, FALSE)</f>
        <v>8</v>
      </c>
      <c r="M87">
        <f>VLOOKUP(A87, gaming_health_data!A:N, 6, FALSE)</f>
        <v>152</v>
      </c>
      <c r="N87">
        <f>VLOOKUP(A87, gaming_health_data!A:N, 7, FALSE)</f>
        <v>8</v>
      </c>
      <c r="O87">
        <f>VLOOKUP(A87, gaming_health_data!A:N, 9, FALSE)</f>
        <v>10</v>
      </c>
      <c r="P87">
        <f>VLOOKUP(A87, gaming_health_data!A:N, 10, FALSE)</f>
        <v>6</v>
      </c>
      <c r="Q87">
        <f>VLOOKUP(A87, gaming_health_data!A:N, 11, FALSE)</f>
        <v>44</v>
      </c>
      <c r="R87">
        <f>VLOOKUP(A87, gaming_health_data!A:N, 12, FALSE)</f>
        <v>57</v>
      </c>
      <c r="S87">
        <f>VLOOKUP(A87, gaming_health_data!A:N, 13, FALSE)</f>
        <v>70</v>
      </c>
      <c r="T87">
        <f>VLOOKUP(A87, gaming_health_data!A:N, 14, FALSE)</f>
        <v>7</v>
      </c>
    </row>
    <row r="88" spans="1:20" ht="15.75">
      <c r="A88">
        <v>10092</v>
      </c>
      <c r="B88" t="s">
        <v>976</v>
      </c>
      <c r="C88">
        <v>33</v>
      </c>
      <c r="D88" t="s">
        <v>15</v>
      </c>
      <c r="E88" t="s">
        <v>39</v>
      </c>
      <c r="F88" s="3">
        <v>52542</v>
      </c>
      <c r="G88" t="s">
        <v>17</v>
      </c>
      <c r="H88" t="s">
        <v>17</v>
      </c>
      <c r="I88" s="4" t="str">
        <f>VLOOKUP(A88, gaming_health_data!A:N, 2, FALSE)</f>
        <v>Cell Phone</v>
      </c>
      <c r="J88" t="str">
        <f>VLOOKUP(A88, gaming_health_data!A:N, 3, FALSE)</f>
        <v>Fighting</v>
      </c>
      <c r="K88" t="str">
        <f>VLOOKUP(A88, gaming_health_data!A:N, 4, FALSE)</f>
        <v>Boredom</v>
      </c>
      <c r="L88">
        <f>VLOOKUP(A88, gaming_health_data!A:N, 5, FALSE)</f>
        <v>11</v>
      </c>
      <c r="M88">
        <f>VLOOKUP(A88, gaming_health_data!A:N, 6, FALSE)</f>
        <v>597</v>
      </c>
      <c r="N88">
        <f>VLOOKUP(A88, gaming_health_data!A:N, 7, FALSE)</f>
        <v>6</v>
      </c>
      <c r="O88">
        <f>VLOOKUP(A88, gaming_health_data!A:N, 9, FALSE)</f>
        <v>98</v>
      </c>
      <c r="P88">
        <f>VLOOKUP(A88, gaming_health_data!A:N, 10, FALSE)</f>
        <v>99</v>
      </c>
      <c r="Q88">
        <f>VLOOKUP(A88, gaming_health_data!A:N, 11, FALSE)</f>
        <v>96</v>
      </c>
      <c r="R88">
        <f>VLOOKUP(A88, gaming_health_data!A:N, 12, FALSE)</f>
        <v>34</v>
      </c>
      <c r="S88">
        <f>VLOOKUP(A88, gaming_health_data!A:N, 13, FALSE)</f>
        <v>87</v>
      </c>
      <c r="T88">
        <f>VLOOKUP(A88, gaming_health_data!A:N, 14, FALSE)</f>
        <v>94</v>
      </c>
    </row>
    <row r="89" spans="1:20" ht="15.75">
      <c r="A89">
        <v>10093</v>
      </c>
      <c r="B89" t="s">
        <v>977</v>
      </c>
      <c r="C89">
        <v>28</v>
      </c>
      <c r="D89" t="s">
        <v>26</v>
      </c>
      <c r="E89" t="s">
        <v>27</v>
      </c>
      <c r="F89" s="3">
        <v>52990</v>
      </c>
      <c r="G89" t="s">
        <v>17</v>
      </c>
      <c r="H89" t="s">
        <v>17</v>
      </c>
      <c r="I89" s="4" t="str">
        <f>VLOOKUP(A89, gaming_health_data!A:N, 2, FALSE)</f>
        <v>Nintendo</v>
      </c>
      <c r="J89" t="str">
        <f>VLOOKUP(A89, gaming_health_data!A:N, 3, FALSE)</f>
        <v>Survival</v>
      </c>
      <c r="K89" t="str">
        <f>VLOOKUP(A89, gaming_health_data!A:N, 4, FALSE)</f>
        <v>Competition</v>
      </c>
      <c r="L89">
        <f>VLOOKUP(A89, gaming_health_data!A:N, 5, FALSE)</f>
        <v>4</v>
      </c>
      <c r="M89">
        <f>VLOOKUP(A89, gaming_health_data!A:N, 6, FALSE)</f>
        <v>767</v>
      </c>
      <c r="N89">
        <f>VLOOKUP(A89, gaming_health_data!A:N, 7, FALSE)</f>
        <v>10</v>
      </c>
      <c r="O89">
        <f>VLOOKUP(A89, gaming_health_data!A:N, 9, FALSE)</f>
        <v>9</v>
      </c>
      <c r="P89">
        <f>VLOOKUP(A89, gaming_health_data!A:N, 10, FALSE)</f>
        <v>31</v>
      </c>
      <c r="Q89">
        <f>VLOOKUP(A89, gaming_health_data!A:N, 11, FALSE)</f>
        <v>96</v>
      </c>
      <c r="R89">
        <f>VLOOKUP(A89, gaming_health_data!A:N, 12, FALSE)</f>
        <v>45</v>
      </c>
      <c r="S89">
        <f>VLOOKUP(A89, gaming_health_data!A:N, 13, FALSE)</f>
        <v>91</v>
      </c>
      <c r="T89">
        <f>VLOOKUP(A89, gaming_health_data!A:N, 14, FALSE)</f>
        <v>34</v>
      </c>
    </row>
    <row r="90" spans="1:20" ht="15.75">
      <c r="A90">
        <v>10094</v>
      </c>
      <c r="B90" t="s">
        <v>978</v>
      </c>
      <c r="C90">
        <v>19</v>
      </c>
      <c r="D90" t="s">
        <v>15</v>
      </c>
      <c r="E90" t="s">
        <v>41</v>
      </c>
      <c r="F90" s="3">
        <v>121365</v>
      </c>
      <c r="G90" t="s">
        <v>17</v>
      </c>
      <c r="H90" t="s">
        <v>21</v>
      </c>
      <c r="I90" s="4" t="str">
        <f>VLOOKUP(A90, gaming_health_data!A:N, 2, FALSE)</f>
        <v>PC</v>
      </c>
      <c r="J90" t="str">
        <f>VLOOKUP(A90, gaming_health_data!A:N, 3, FALSE)</f>
        <v>Horror</v>
      </c>
      <c r="K90" t="str">
        <f>VLOOKUP(A90, gaming_health_data!A:N, 4, FALSE)</f>
        <v>Relaxation</v>
      </c>
      <c r="L90">
        <f>VLOOKUP(A90, gaming_health_data!A:N, 5, FALSE)</f>
        <v>6</v>
      </c>
      <c r="M90">
        <f>VLOOKUP(A90, gaming_health_data!A:N, 6, FALSE)</f>
        <v>29</v>
      </c>
      <c r="N90">
        <f>VLOOKUP(A90, gaming_health_data!A:N, 7, FALSE)</f>
        <v>6</v>
      </c>
      <c r="O90">
        <f>VLOOKUP(A90, gaming_health_data!A:N, 9, FALSE)</f>
        <v>80</v>
      </c>
      <c r="P90">
        <f>VLOOKUP(A90, gaming_health_data!A:N, 10, FALSE)</f>
        <v>67</v>
      </c>
      <c r="Q90">
        <f>VLOOKUP(A90, gaming_health_data!A:N, 11, FALSE)</f>
        <v>67</v>
      </c>
      <c r="R90">
        <f>VLOOKUP(A90, gaming_health_data!A:N, 12, FALSE)</f>
        <v>12</v>
      </c>
      <c r="S90">
        <f>VLOOKUP(A90, gaming_health_data!A:N, 13, FALSE)</f>
        <v>48</v>
      </c>
      <c r="T90">
        <f>VLOOKUP(A90, gaming_health_data!A:N, 14, FALSE)</f>
        <v>34</v>
      </c>
    </row>
    <row r="91" spans="1:20" ht="15.75">
      <c r="A91">
        <v>10095</v>
      </c>
      <c r="B91" t="s">
        <v>979</v>
      </c>
      <c r="C91">
        <v>28</v>
      </c>
      <c r="D91" t="s">
        <v>26</v>
      </c>
      <c r="E91" t="s">
        <v>39</v>
      </c>
      <c r="F91" s="3">
        <v>118186</v>
      </c>
      <c r="G91" t="s">
        <v>21</v>
      </c>
      <c r="H91" t="s">
        <v>21</v>
      </c>
      <c r="I91" s="4" t="str">
        <f>VLOOKUP(A91, gaming_health_data!A:N, 2, FALSE)</f>
        <v>Tablet</v>
      </c>
      <c r="J91" t="str">
        <f>VLOOKUP(A91, gaming_health_data!A:N, 3, FALSE)</f>
        <v>Sports</v>
      </c>
      <c r="K91" t="str">
        <f>VLOOKUP(A91, gaming_health_data!A:N, 4, FALSE)</f>
        <v>Stress Relief</v>
      </c>
      <c r="L91">
        <f>VLOOKUP(A91, gaming_health_data!A:N, 5, FALSE)</f>
        <v>3</v>
      </c>
      <c r="M91">
        <f>VLOOKUP(A91, gaming_health_data!A:N, 6, FALSE)</f>
        <v>121</v>
      </c>
      <c r="N91">
        <f>VLOOKUP(A91, gaming_health_data!A:N, 7, FALSE)</f>
        <v>4</v>
      </c>
      <c r="O91">
        <f>VLOOKUP(A91, gaming_health_data!A:N, 9, FALSE)</f>
        <v>65</v>
      </c>
      <c r="P91">
        <f>VLOOKUP(A91, gaming_health_data!A:N, 10, FALSE)</f>
        <v>94</v>
      </c>
      <c r="Q91">
        <f>VLOOKUP(A91, gaming_health_data!A:N, 11, FALSE)</f>
        <v>97</v>
      </c>
      <c r="R91">
        <f>VLOOKUP(A91, gaming_health_data!A:N, 12, FALSE)</f>
        <v>39</v>
      </c>
      <c r="S91">
        <f>VLOOKUP(A91, gaming_health_data!A:N, 13, FALSE)</f>
        <v>26</v>
      </c>
      <c r="T91">
        <f>VLOOKUP(A91, gaming_health_data!A:N, 14, FALSE)</f>
        <v>44</v>
      </c>
    </row>
    <row r="92" spans="1:20" ht="15.75">
      <c r="A92">
        <v>10096</v>
      </c>
      <c r="B92" t="s">
        <v>980</v>
      </c>
      <c r="C92">
        <v>24</v>
      </c>
      <c r="D92" t="s">
        <v>15</v>
      </c>
      <c r="E92" t="s">
        <v>53</v>
      </c>
      <c r="F92" s="3">
        <v>139907</v>
      </c>
      <c r="G92" t="s">
        <v>21</v>
      </c>
      <c r="H92" t="s">
        <v>17</v>
      </c>
      <c r="I92" s="4" t="str">
        <f>VLOOKUP(A92, gaming_health_data!A:N, 2, FALSE)</f>
        <v>PlayStation</v>
      </c>
      <c r="J92" t="str">
        <f>VLOOKUP(A92, gaming_health_data!A:N, 3, FALSE)</f>
        <v>FPS</v>
      </c>
      <c r="K92" t="str">
        <f>VLOOKUP(A92, gaming_health_data!A:N, 4, FALSE)</f>
        <v>Relaxation</v>
      </c>
      <c r="L92">
        <f>VLOOKUP(A92, gaming_health_data!A:N, 5, FALSE)</f>
        <v>1</v>
      </c>
      <c r="M92">
        <f>VLOOKUP(A92, gaming_health_data!A:N, 6, FALSE)</f>
        <v>162</v>
      </c>
      <c r="N92">
        <f>VLOOKUP(A92, gaming_health_data!A:N, 7, FALSE)</f>
        <v>10</v>
      </c>
      <c r="O92">
        <f>VLOOKUP(A92, gaming_health_data!A:N, 9, FALSE)</f>
        <v>98</v>
      </c>
      <c r="P92">
        <f>VLOOKUP(A92, gaming_health_data!A:N, 10, FALSE)</f>
        <v>53</v>
      </c>
      <c r="Q92">
        <f>VLOOKUP(A92, gaming_health_data!A:N, 11, FALSE)</f>
        <v>39</v>
      </c>
      <c r="R92">
        <f>VLOOKUP(A92, gaming_health_data!A:N, 12, FALSE)</f>
        <v>88</v>
      </c>
      <c r="S92">
        <f>VLOOKUP(A92, gaming_health_data!A:N, 13, FALSE)</f>
        <v>77</v>
      </c>
      <c r="T92">
        <f>VLOOKUP(A92, gaming_health_data!A:N, 14, FALSE)</f>
        <v>82</v>
      </c>
    </row>
    <row r="93" spans="1:20" ht="15.75">
      <c r="A93">
        <v>10097</v>
      </c>
      <c r="B93" t="s">
        <v>981</v>
      </c>
      <c r="C93">
        <v>21</v>
      </c>
      <c r="D93" t="s">
        <v>27</v>
      </c>
      <c r="E93" t="s">
        <v>39</v>
      </c>
      <c r="F93" s="3">
        <v>52782</v>
      </c>
      <c r="G93" t="s">
        <v>17</v>
      </c>
      <c r="H93" t="s">
        <v>17</v>
      </c>
      <c r="I93" s="4" t="str">
        <f>VLOOKUP(A93, gaming_health_data!A:N, 2, FALSE)</f>
        <v>Nintendo</v>
      </c>
      <c r="J93" t="str">
        <f>VLOOKUP(A93, gaming_health_data!A:N, 3, FALSE)</f>
        <v>Survival</v>
      </c>
      <c r="K93" t="str">
        <f>VLOOKUP(A93, gaming_health_data!A:N, 4, FALSE)</f>
        <v>Stress Relief</v>
      </c>
      <c r="L93">
        <f>VLOOKUP(A93, gaming_health_data!A:N, 5, FALSE)</f>
        <v>11</v>
      </c>
      <c r="M93">
        <f>VLOOKUP(A93, gaming_health_data!A:N, 6, FALSE)</f>
        <v>199</v>
      </c>
      <c r="N93">
        <f>VLOOKUP(A93, gaming_health_data!A:N, 7, FALSE)</f>
        <v>7</v>
      </c>
      <c r="O93">
        <f>VLOOKUP(A93, gaming_health_data!A:N, 9, FALSE)</f>
        <v>7</v>
      </c>
      <c r="P93">
        <f>VLOOKUP(A93, gaming_health_data!A:N, 10, FALSE)</f>
        <v>75</v>
      </c>
      <c r="Q93">
        <f>VLOOKUP(A93, gaming_health_data!A:N, 11, FALSE)</f>
        <v>50</v>
      </c>
      <c r="R93">
        <f>VLOOKUP(A93, gaming_health_data!A:N, 12, FALSE)</f>
        <v>47</v>
      </c>
      <c r="S93">
        <f>VLOOKUP(A93, gaming_health_data!A:N, 13, FALSE)</f>
        <v>67</v>
      </c>
      <c r="T93">
        <f>VLOOKUP(A93, gaming_health_data!A:N, 14, FALSE)</f>
        <v>59</v>
      </c>
    </row>
    <row r="94" spans="1:20" ht="15.75">
      <c r="A94">
        <v>10098</v>
      </c>
      <c r="B94" t="s">
        <v>976</v>
      </c>
      <c r="C94">
        <v>29</v>
      </c>
      <c r="D94" t="s">
        <v>15</v>
      </c>
      <c r="E94" t="s">
        <v>22</v>
      </c>
      <c r="F94" s="3">
        <v>47820</v>
      </c>
      <c r="G94" t="s">
        <v>17</v>
      </c>
      <c r="H94" t="s">
        <v>21</v>
      </c>
      <c r="I94" s="4" t="str">
        <f>VLOOKUP(A94, gaming_health_data!A:N, 2, FALSE)</f>
        <v>Nintendo</v>
      </c>
      <c r="J94" t="str">
        <f>VLOOKUP(A94, gaming_health_data!A:N, 3, FALSE)</f>
        <v>MOBA</v>
      </c>
      <c r="K94" t="str">
        <f>VLOOKUP(A94, gaming_health_data!A:N, 4, FALSE)</f>
        <v>Habit</v>
      </c>
      <c r="L94">
        <f>VLOOKUP(A94, gaming_health_data!A:N, 5, FALSE)</f>
        <v>9</v>
      </c>
      <c r="M94">
        <f>VLOOKUP(A94, gaming_health_data!A:N, 6, FALSE)</f>
        <v>457</v>
      </c>
      <c r="N94">
        <f>VLOOKUP(A94, gaming_health_data!A:N, 7, FALSE)</f>
        <v>6</v>
      </c>
      <c r="O94">
        <f>VLOOKUP(A94, gaming_health_data!A:N, 9, FALSE)</f>
        <v>12</v>
      </c>
      <c r="P94">
        <f>VLOOKUP(A94, gaming_health_data!A:N, 10, FALSE)</f>
        <v>34</v>
      </c>
      <c r="Q94">
        <f>VLOOKUP(A94, gaming_health_data!A:N, 11, FALSE)</f>
        <v>76</v>
      </c>
      <c r="R94">
        <f>VLOOKUP(A94, gaming_health_data!A:N, 12, FALSE)</f>
        <v>27</v>
      </c>
      <c r="S94">
        <f>VLOOKUP(A94, gaming_health_data!A:N, 13, FALSE)</f>
        <v>37</v>
      </c>
      <c r="T94">
        <f>VLOOKUP(A94, gaming_health_data!A:N, 14, FALSE)</f>
        <v>84</v>
      </c>
    </row>
    <row r="95" spans="1:20" ht="15.75">
      <c r="A95">
        <v>10099</v>
      </c>
      <c r="B95" t="s">
        <v>977</v>
      </c>
      <c r="C95">
        <v>22</v>
      </c>
      <c r="D95" t="s">
        <v>26</v>
      </c>
      <c r="E95" t="s">
        <v>53</v>
      </c>
      <c r="F95" s="3">
        <v>16684</v>
      </c>
      <c r="G95" t="s">
        <v>21</v>
      </c>
      <c r="H95" t="s">
        <v>17</v>
      </c>
      <c r="I95" s="4" t="str">
        <f>VLOOKUP(A95, gaming_health_data!A:N, 2, FALSE)</f>
        <v>Cell Phone</v>
      </c>
      <c r="J95" t="str">
        <f>VLOOKUP(A95, gaming_health_data!A:N, 3, FALSE)</f>
        <v>FPS</v>
      </c>
      <c r="K95" t="str">
        <f>VLOOKUP(A95, gaming_health_data!A:N, 4, FALSE)</f>
        <v>Escapism</v>
      </c>
      <c r="L95">
        <f>VLOOKUP(A95, gaming_health_data!A:N, 5, FALSE)</f>
        <v>3</v>
      </c>
      <c r="M95">
        <f>VLOOKUP(A95, gaming_health_data!A:N, 6, FALSE)</f>
        <v>52</v>
      </c>
      <c r="N95">
        <f>VLOOKUP(A95, gaming_health_data!A:N, 7, FALSE)</f>
        <v>4</v>
      </c>
      <c r="O95">
        <f>VLOOKUP(A95, gaming_health_data!A:N, 9, FALSE)</f>
        <v>13</v>
      </c>
      <c r="P95">
        <f>VLOOKUP(A95, gaming_health_data!A:N, 10, FALSE)</f>
        <v>71</v>
      </c>
      <c r="Q95">
        <f>VLOOKUP(A95, gaming_health_data!A:N, 11, FALSE)</f>
        <v>40</v>
      </c>
      <c r="R95">
        <f>VLOOKUP(A95, gaming_health_data!A:N, 12, FALSE)</f>
        <v>21</v>
      </c>
      <c r="S95">
        <f>VLOOKUP(A95, gaming_health_data!A:N, 13, FALSE)</f>
        <v>94</v>
      </c>
      <c r="T95">
        <f>VLOOKUP(A95, gaming_health_data!A:N, 14, FALSE)</f>
        <v>66</v>
      </c>
    </row>
    <row r="96" spans="1:20" ht="15.75">
      <c r="A96">
        <v>10100</v>
      </c>
      <c r="B96" t="s">
        <v>982</v>
      </c>
      <c r="C96">
        <v>25</v>
      </c>
      <c r="D96" t="s">
        <v>15</v>
      </c>
      <c r="E96" t="s">
        <v>49</v>
      </c>
      <c r="F96" s="3">
        <v>116643</v>
      </c>
      <c r="G96" t="s">
        <v>17</v>
      </c>
      <c r="H96" t="s">
        <v>17</v>
      </c>
      <c r="I96" s="4" t="str">
        <f>VLOOKUP(A96, gaming_health_data!A:N, 2, FALSE)</f>
        <v>PlayStation</v>
      </c>
      <c r="J96" t="str">
        <f>VLOOKUP(A96, gaming_health_data!A:N, 3, FALSE)</f>
        <v>MMORPG</v>
      </c>
      <c r="K96" t="str">
        <f>VLOOKUP(A96, gaming_health_data!A:N, 4, FALSE)</f>
        <v>Relaxation</v>
      </c>
      <c r="L96">
        <f>VLOOKUP(A96, gaming_health_data!A:N, 5, FALSE)</f>
        <v>11</v>
      </c>
      <c r="M96">
        <f>VLOOKUP(A96, gaming_health_data!A:N, 6, FALSE)</f>
        <v>363</v>
      </c>
      <c r="N96">
        <f>VLOOKUP(A96, gaming_health_data!A:N, 7, FALSE)</f>
        <v>11</v>
      </c>
      <c r="O96">
        <f>VLOOKUP(A96, gaming_health_data!A:N, 9, FALSE)</f>
        <v>27</v>
      </c>
      <c r="P96">
        <f>VLOOKUP(A96, gaming_health_data!A:N, 10, FALSE)</f>
        <v>97</v>
      </c>
      <c r="Q96">
        <f>VLOOKUP(A96, gaming_health_data!A:N, 11, FALSE)</f>
        <v>37</v>
      </c>
      <c r="R96">
        <f>VLOOKUP(A96, gaming_health_data!A:N, 12, FALSE)</f>
        <v>48</v>
      </c>
      <c r="S96">
        <f>VLOOKUP(A96, gaming_health_data!A:N, 13, FALSE)</f>
        <v>72</v>
      </c>
      <c r="T96">
        <f>VLOOKUP(A96, gaming_health_data!A:N, 14, FALSE)</f>
        <v>4</v>
      </c>
    </row>
    <row r="97" spans="1:20" ht="15.75">
      <c r="A97">
        <v>10101</v>
      </c>
      <c r="B97" t="s">
        <v>983</v>
      </c>
      <c r="C97">
        <v>33</v>
      </c>
      <c r="D97" t="s">
        <v>15</v>
      </c>
      <c r="E97" t="s">
        <v>53</v>
      </c>
      <c r="F97" s="3">
        <v>188647</v>
      </c>
      <c r="G97" t="s">
        <v>21</v>
      </c>
      <c r="H97" t="s">
        <v>17</v>
      </c>
      <c r="I97" s="4" t="str">
        <f>VLOOKUP(A97, gaming_health_data!A:N, 2, FALSE)</f>
        <v>PC</v>
      </c>
      <c r="J97" t="str">
        <f>VLOOKUP(A97, gaming_health_data!A:N, 3, FALSE)</f>
        <v>Survival</v>
      </c>
      <c r="K97" t="str">
        <f>VLOOKUP(A97, gaming_health_data!A:N, 4, FALSE)</f>
        <v>Challenge</v>
      </c>
      <c r="L97">
        <f>VLOOKUP(A97, gaming_health_data!A:N, 5, FALSE)</f>
        <v>5</v>
      </c>
      <c r="M97">
        <f>VLOOKUP(A97, gaming_health_data!A:N, 6, FALSE)</f>
        <v>541</v>
      </c>
      <c r="N97">
        <f>VLOOKUP(A97, gaming_health_data!A:N, 7, FALSE)</f>
        <v>8</v>
      </c>
      <c r="O97">
        <f>VLOOKUP(A97, gaming_health_data!A:N, 9, FALSE)</f>
        <v>95</v>
      </c>
      <c r="P97">
        <f>VLOOKUP(A97, gaming_health_data!A:N, 10, FALSE)</f>
        <v>39</v>
      </c>
      <c r="Q97">
        <f>VLOOKUP(A97, gaming_health_data!A:N, 11, FALSE)</f>
        <v>88</v>
      </c>
      <c r="R97">
        <f>VLOOKUP(A97, gaming_health_data!A:N, 12, FALSE)</f>
        <v>10</v>
      </c>
      <c r="S97">
        <f>VLOOKUP(A97, gaming_health_data!A:N, 13, FALSE)</f>
        <v>70</v>
      </c>
      <c r="T97">
        <f>VLOOKUP(A97, gaming_health_data!A:N, 14, FALSE)</f>
        <v>17</v>
      </c>
    </row>
    <row r="98" spans="1:20" ht="15.75">
      <c r="A98">
        <v>10102</v>
      </c>
      <c r="B98" t="s">
        <v>984</v>
      </c>
      <c r="C98">
        <v>33</v>
      </c>
      <c r="D98" t="s">
        <v>26</v>
      </c>
      <c r="E98" t="s">
        <v>16</v>
      </c>
      <c r="F98" s="3">
        <v>97873</v>
      </c>
      <c r="G98" t="s">
        <v>17</v>
      </c>
      <c r="H98" t="s">
        <v>21</v>
      </c>
      <c r="I98" s="4" t="str">
        <f>VLOOKUP(A98, gaming_health_data!A:N, 2, FALSE)</f>
        <v>Xbox</v>
      </c>
      <c r="J98" t="str">
        <f>VLOOKUP(A98, gaming_health_data!A:N, 3, FALSE)</f>
        <v>Strategy</v>
      </c>
      <c r="K98" t="str">
        <f>VLOOKUP(A98, gaming_health_data!A:N, 4, FALSE)</f>
        <v>Entertainment</v>
      </c>
      <c r="L98">
        <f>VLOOKUP(A98, gaming_health_data!A:N, 5, FALSE)</f>
        <v>9</v>
      </c>
      <c r="M98">
        <f>VLOOKUP(A98, gaming_health_data!A:N, 6, FALSE)</f>
        <v>968</v>
      </c>
      <c r="N98">
        <f>VLOOKUP(A98, gaming_health_data!A:N, 7, FALSE)</f>
        <v>6</v>
      </c>
      <c r="O98">
        <f>VLOOKUP(A98, gaming_health_data!A:N, 9, FALSE)</f>
        <v>28</v>
      </c>
      <c r="P98">
        <f>VLOOKUP(A98, gaming_health_data!A:N, 10, FALSE)</f>
        <v>21</v>
      </c>
      <c r="Q98">
        <f>VLOOKUP(A98, gaming_health_data!A:N, 11, FALSE)</f>
        <v>35</v>
      </c>
      <c r="R98">
        <f>VLOOKUP(A98, gaming_health_data!A:N, 12, FALSE)</f>
        <v>12</v>
      </c>
      <c r="S98">
        <f>VLOOKUP(A98, gaming_health_data!A:N, 13, FALSE)</f>
        <v>64</v>
      </c>
      <c r="T98">
        <f>VLOOKUP(A98, gaming_health_data!A:N, 14, FALSE)</f>
        <v>40</v>
      </c>
    </row>
    <row r="99" spans="1:20" ht="15.75">
      <c r="A99">
        <v>10103</v>
      </c>
      <c r="B99" t="s">
        <v>985</v>
      </c>
      <c r="C99">
        <v>22</v>
      </c>
      <c r="D99" t="s">
        <v>15</v>
      </c>
      <c r="E99" t="s">
        <v>22</v>
      </c>
      <c r="F99" s="3">
        <v>154302</v>
      </c>
      <c r="G99" t="s">
        <v>17</v>
      </c>
      <c r="H99" t="s">
        <v>17</v>
      </c>
      <c r="I99" s="4" t="str">
        <f>VLOOKUP(A99, gaming_health_data!A:N, 2, FALSE)</f>
        <v>PlayStation</v>
      </c>
      <c r="J99" t="str">
        <f>VLOOKUP(A99, gaming_health_data!A:N, 3, FALSE)</f>
        <v>Horror</v>
      </c>
      <c r="K99" t="str">
        <f>VLOOKUP(A99, gaming_health_data!A:N, 4, FALSE)</f>
        <v>Loneliness</v>
      </c>
      <c r="L99">
        <f>VLOOKUP(A99, gaming_health_data!A:N, 5, FALSE)</f>
        <v>3</v>
      </c>
      <c r="M99">
        <f>VLOOKUP(A99, gaming_health_data!A:N, 6, FALSE)</f>
        <v>166</v>
      </c>
      <c r="N99">
        <f>VLOOKUP(A99, gaming_health_data!A:N, 7, FALSE)</f>
        <v>5</v>
      </c>
      <c r="O99">
        <f>VLOOKUP(A99, gaming_health_data!A:N, 9, FALSE)</f>
        <v>6</v>
      </c>
      <c r="P99">
        <f>VLOOKUP(A99, gaming_health_data!A:N, 10, FALSE)</f>
        <v>49</v>
      </c>
      <c r="Q99">
        <f>VLOOKUP(A99, gaming_health_data!A:N, 11, FALSE)</f>
        <v>79</v>
      </c>
      <c r="R99">
        <f>VLOOKUP(A99, gaming_health_data!A:N, 12, FALSE)</f>
        <v>32</v>
      </c>
      <c r="S99">
        <f>VLOOKUP(A99, gaming_health_data!A:N, 13, FALSE)</f>
        <v>74</v>
      </c>
      <c r="T99">
        <f>VLOOKUP(A99, gaming_health_data!A:N, 14, FALSE)</f>
        <v>44</v>
      </c>
    </row>
    <row r="100" spans="1:20" ht="15.75">
      <c r="A100">
        <v>10104</v>
      </c>
      <c r="B100" t="s">
        <v>986</v>
      </c>
      <c r="C100">
        <v>33</v>
      </c>
      <c r="D100" t="s">
        <v>27</v>
      </c>
      <c r="E100" t="s">
        <v>30</v>
      </c>
      <c r="F100" s="3">
        <v>185484</v>
      </c>
      <c r="G100" t="s">
        <v>21</v>
      </c>
      <c r="H100" t="s">
        <v>17</v>
      </c>
      <c r="I100" s="4" t="str">
        <f>VLOOKUP(A100, gaming_health_data!A:N, 2, FALSE)</f>
        <v>Cell Phone</v>
      </c>
      <c r="J100" t="str">
        <f>VLOOKUP(A100, gaming_health_data!A:N, 3, FALSE)</f>
        <v>Fighting</v>
      </c>
      <c r="K100" t="str">
        <f>VLOOKUP(A100, gaming_health_data!A:N, 4, FALSE)</f>
        <v>Escapism</v>
      </c>
      <c r="L100">
        <f>VLOOKUP(A100, gaming_health_data!A:N, 5, FALSE)</f>
        <v>7</v>
      </c>
      <c r="M100">
        <f>VLOOKUP(A100, gaming_health_data!A:N, 6, FALSE)</f>
        <v>667</v>
      </c>
      <c r="N100">
        <f>VLOOKUP(A100, gaming_health_data!A:N, 7, FALSE)</f>
        <v>10</v>
      </c>
      <c r="O100">
        <f>VLOOKUP(A100, gaming_health_data!A:N, 9, FALSE)</f>
        <v>73</v>
      </c>
      <c r="P100">
        <f>VLOOKUP(A100, gaming_health_data!A:N, 10, FALSE)</f>
        <v>92</v>
      </c>
      <c r="Q100">
        <f>VLOOKUP(A100, gaming_health_data!A:N, 11, FALSE)</f>
        <v>12</v>
      </c>
      <c r="R100">
        <f>VLOOKUP(A100, gaming_health_data!A:N, 12, FALSE)</f>
        <v>87</v>
      </c>
      <c r="S100">
        <f>VLOOKUP(A100, gaming_health_data!A:N, 13, FALSE)</f>
        <v>84</v>
      </c>
      <c r="T100">
        <f>VLOOKUP(A100, gaming_health_data!A:N, 14, FALSE)</f>
        <v>26</v>
      </c>
    </row>
    <row r="101" spans="1:20" ht="15.75">
      <c r="A101">
        <v>10105</v>
      </c>
      <c r="B101" t="s">
        <v>987</v>
      </c>
      <c r="C101">
        <v>27</v>
      </c>
      <c r="D101" t="s">
        <v>26</v>
      </c>
      <c r="E101" t="s">
        <v>54</v>
      </c>
      <c r="F101" s="3">
        <v>95984</v>
      </c>
      <c r="G101" t="s">
        <v>17</v>
      </c>
      <c r="H101" t="s">
        <v>17</v>
      </c>
      <c r="I101" s="4" t="str">
        <f>VLOOKUP(A101, gaming_health_data!A:N, 2, FALSE)</f>
        <v>Cell Phone</v>
      </c>
      <c r="J101" t="str">
        <f>VLOOKUP(A101, gaming_health_data!A:N, 3, FALSE)</f>
        <v>Strategy</v>
      </c>
      <c r="K101" t="str">
        <f>VLOOKUP(A101, gaming_health_data!A:N, 4, FALSE)</f>
        <v>Social Interaction</v>
      </c>
      <c r="L101">
        <f>VLOOKUP(A101, gaming_health_data!A:N, 5, FALSE)</f>
        <v>11</v>
      </c>
      <c r="M101">
        <f>VLOOKUP(A101, gaming_health_data!A:N, 6, FALSE)</f>
        <v>162</v>
      </c>
      <c r="N101">
        <f>VLOOKUP(A101, gaming_health_data!A:N, 7, FALSE)</f>
        <v>8</v>
      </c>
      <c r="O101">
        <f>VLOOKUP(A101, gaming_health_data!A:N, 9, FALSE)</f>
        <v>63</v>
      </c>
      <c r="P101">
        <f>VLOOKUP(A101, gaming_health_data!A:N, 10, FALSE)</f>
        <v>35</v>
      </c>
      <c r="Q101">
        <f>VLOOKUP(A101, gaming_health_data!A:N, 11, FALSE)</f>
        <v>87</v>
      </c>
      <c r="R101">
        <f>VLOOKUP(A101, gaming_health_data!A:N, 12, FALSE)</f>
        <v>49</v>
      </c>
      <c r="S101">
        <f>VLOOKUP(A101, gaming_health_data!A:N, 13, FALSE)</f>
        <v>84</v>
      </c>
      <c r="T101">
        <f>VLOOKUP(A101, gaming_health_data!A:N, 14, FALSE)</f>
        <v>51</v>
      </c>
    </row>
    <row r="102" spans="1:20" ht="15.75">
      <c r="A102">
        <v>10106</v>
      </c>
      <c r="B102" t="s">
        <v>988</v>
      </c>
      <c r="C102">
        <v>34</v>
      </c>
      <c r="D102" t="s">
        <v>15</v>
      </c>
      <c r="E102" t="s">
        <v>22</v>
      </c>
      <c r="F102" s="3">
        <v>36533</v>
      </c>
      <c r="G102" t="s">
        <v>21</v>
      </c>
      <c r="H102" t="s">
        <v>21</v>
      </c>
      <c r="I102" s="4" t="str">
        <f>VLOOKUP(A102, gaming_health_data!A:N, 2, FALSE)</f>
        <v>Tablet</v>
      </c>
      <c r="J102" t="str">
        <f>VLOOKUP(A102, gaming_health_data!A:N, 3, FALSE)</f>
        <v>Sports</v>
      </c>
      <c r="K102" t="str">
        <f>VLOOKUP(A102, gaming_health_data!A:N, 4, FALSE)</f>
        <v>Boredom</v>
      </c>
      <c r="L102">
        <f>VLOOKUP(A102, gaming_health_data!A:N, 5, FALSE)</f>
        <v>9</v>
      </c>
      <c r="M102">
        <f>VLOOKUP(A102, gaming_health_data!A:N, 6, FALSE)</f>
        <v>284</v>
      </c>
      <c r="N102">
        <f>VLOOKUP(A102, gaming_health_data!A:N, 7, FALSE)</f>
        <v>9</v>
      </c>
      <c r="O102">
        <f>VLOOKUP(A102, gaming_health_data!A:N, 9, FALSE)</f>
        <v>84</v>
      </c>
      <c r="P102">
        <f>VLOOKUP(A102, gaming_health_data!A:N, 10, FALSE)</f>
        <v>50</v>
      </c>
      <c r="Q102">
        <f>VLOOKUP(A102, gaming_health_data!A:N, 11, FALSE)</f>
        <v>99</v>
      </c>
      <c r="R102">
        <f>VLOOKUP(A102, gaming_health_data!A:N, 12, FALSE)</f>
        <v>94</v>
      </c>
      <c r="S102">
        <f>VLOOKUP(A102, gaming_health_data!A:N, 13, FALSE)</f>
        <v>2</v>
      </c>
      <c r="T102">
        <f>VLOOKUP(A102, gaming_health_data!A:N, 14, FALSE)</f>
        <v>11</v>
      </c>
    </row>
    <row r="103" spans="1:20" ht="15.75">
      <c r="A103">
        <v>10107</v>
      </c>
      <c r="B103" t="s">
        <v>989</v>
      </c>
      <c r="C103">
        <v>20</v>
      </c>
      <c r="D103" t="s">
        <v>26</v>
      </c>
      <c r="E103" t="s">
        <v>39</v>
      </c>
      <c r="F103" s="3">
        <v>176058</v>
      </c>
      <c r="G103" t="s">
        <v>17</v>
      </c>
      <c r="H103" t="s">
        <v>17</v>
      </c>
      <c r="I103" s="4" t="str">
        <f>VLOOKUP(A103, gaming_health_data!A:N, 2, FALSE)</f>
        <v>Xbox</v>
      </c>
      <c r="J103" t="str">
        <f>VLOOKUP(A103, gaming_health_data!A:N, 3, FALSE)</f>
        <v>FPS</v>
      </c>
      <c r="K103" t="str">
        <f>VLOOKUP(A103, gaming_health_data!A:N, 4, FALSE)</f>
        <v>Boredom</v>
      </c>
      <c r="L103">
        <f>VLOOKUP(A103, gaming_health_data!A:N, 5, FALSE)</f>
        <v>6</v>
      </c>
      <c r="M103">
        <f>VLOOKUP(A103, gaming_health_data!A:N, 6, FALSE)</f>
        <v>574</v>
      </c>
      <c r="N103">
        <f>VLOOKUP(A103, gaming_health_data!A:N, 7, FALSE)</f>
        <v>5</v>
      </c>
      <c r="O103">
        <f>VLOOKUP(A103, gaming_health_data!A:N, 9, FALSE)</f>
        <v>42</v>
      </c>
      <c r="P103">
        <f>VLOOKUP(A103, gaming_health_data!A:N, 10, FALSE)</f>
        <v>63</v>
      </c>
      <c r="Q103">
        <f>VLOOKUP(A103, gaming_health_data!A:N, 11, FALSE)</f>
        <v>83</v>
      </c>
      <c r="R103">
        <f>VLOOKUP(A103, gaming_health_data!A:N, 12, FALSE)</f>
        <v>75</v>
      </c>
      <c r="S103">
        <f>VLOOKUP(A103, gaming_health_data!A:N, 13, FALSE)</f>
        <v>5</v>
      </c>
      <c r="T103">
        <f>VLOOKUP(A103, gaming_health_data!A:N, 14, FALSE)</f>
        <v>69</v>
      </c>
    </row>
    <row r="104" spans="1:20" ht="15.75">
      <c r="A104">
        <v>10109</v>
      </c>
      <c r="B104" t="s">
        <v>990</v>
      </c>
      <c r="C104">
        <v>29</v>
      </c>
      <c r="D104" t="s">
        <v>26</v>
      </c>
      <c r="E104" t="s">
        <v>27</v>
      </c>
      <c r="F104" s="3">
        <v>149019</v>
      </c>
      <c r="G104" t="s">
        <v>17</v>
      </c>
      <c r="H104" t="s">
        <v>21</v>
      </c>
      <c r="I104" s="4" t="str">
        <f>VLOOKUP(A104, gaming_health_data!A:N, 2, FALSE)</f>
        <v>PC</v>
      </c>
      <c r="J104" t="str">
        <f>VLOOKUP(A104, gaming_health_data!A:N, 3, FALSE)</f>
        <v>Fighting</v>
      </c>
      <c r="K104" t="str">
        <f>VLOOKUP(A104, gaming_health_data!A:N, 4, FALSE)</f>
        <v>Stress Relief</v>
      </c>
      <c r="L104">
        <f>VLOOKUP(A104, gaming_health_data!A:N, 5, FALSE)</f>
        <v>9</v>
      </c>
      <c r="M104">
        <f>VLOOKUP(A104, gaming_health_data!A:N, 6, FALSE)</f>
        <v>951</v>
      </c>
      <c r="N104">
        <f>VLOOKUP(A104, gaming_health_data!A:N, 7, FALSE)</f>
        <v>8</v>
      </c>
      <c r="O104">
        <f>VLOOKUP(A104, gaming_health_data!A:N, 9, FALSE)</f>
        <v>20</v>
      </c>
      <c r="P104">
        <f>VLOOKUP(A104, gaming_health_data!A:N, 10, FALSE)</f>
        <v>33</v>
      </c>
      <c r="Q104">
        <f>VLOOKUP(A104, gaming_health_data!A:N, 11, FALSE)</f>
        <v>81</v>
      </c>
      <c r="R104">
        <f>VLOOKUP(A104, gaming_health_data!A:N, 12, FALSE)</f>
        <v>23</v>
      </c>
      <c r="S104">
        <f>VLOOKUP(A104, gaming_health_data!A:N, 13, FALSE)</f>
        <v>46</v>
      </c>
      <c r="T104">
        <f>VLOOKUP(A104, gaming_health_data!A:N, 14, FALSE)</f>
        <v>56</v>
      </c>
    </row>
    <row r="105" spans="1:20" ht="15.75">
      <c r="A105">
        <v>10110</v>
      </c>
      <c r="B105" t="s">
        <v>991</v>
      </c>
      <c r="C105">
        <v>28</v>
      </c>
      <c r="D105" t="s">
        <v>15</v>
      </c>
      <c r="E105" t="s">
        <v>44</v>
      </c>
      <c r="F105" s="3">
        <v>145707</v>
      </c>
      <c r="G105" t="s">
        <v>21</v>
      </c>
      <c r="H105" t="s">
        <v>21</v>
      </c>
      <c r="I105" s="4" t="str">
        <f>VLOOKUP(A105, gaming_health_data!A:N, 2, FALSE)</f>
        <v>PC</v>
      </c>
      <c r="J105" t="str">
        <f>VLOOKUP(A105, gaming_health_data!A:N, 3, FALSE)</f>
        <v>Survival</v>
      </c>
      <c r="K105" t="str">
        <f>VLOOKUP(A105, gaming_health_data!A:N, 4, FALSE)</f>
        <v>Challenge</v>
      </c>
      <c r="L105">
        <f>VLOOKUP(A105, gaming_health_data!A:N, 5, FALSE)</f>
        <v>1</v>
      </c>
      <c r="M105">
        <f>VLOOKUP(A105, gaming_health_data!A:N, 6, FALSE)</f>
        <v>385</v>
      </c>
      <c r="N105">
        <f>VLOOKUP(A105, gaming_health_data!A:N, 7, FALSE)</f>
        <v>9</v>
      </c>
      <c r="O105">
        <f>VLOOKUP(A105, gaming_health_data!A:N, 9, FALSE)</f>
        <v>36</v>
      </c>
      <c r="P105">
        <f>VLOOKUP(A105, gaming_health_data!A:N, 10, FALSE)</f>
        <v>16</v>
      </c>
      <c r="Q105">
        <f>VLOOKUP(A105, gaming_health_data!A:N, 11, FALSE)</f>
        <v>80</v>
      </c>
      <c r="R105">
        <f>VLOOKUP(A105, gaming_health_data!A:N, 12, FALSE)</f>
        <v>59</v>
      </c>
      <c r="S105">
        <f>VLOOKUP(A105, gaming_health_data!A:N, 13, FALSE)</f>
        <v>53</v>
      </c>
      <c r="T105">
        <f>VLOOKUP(A105, gaming_health_data!A:N, 14, FALSE)</f>
        <v>22</v>
      </c>
    </row>
    <row r="106" spans="1:20" ht="15.75">
      <c r="A106">
        <v>10111</v>
      </c>
      <c r="B106" t="s">
        <v>992</v>
      </c>
      <c r="C106">
        <v>20</v>
      </c>
      <c r="D106" t="s">
        <v>15</v>
      </c>
      <c r="E106" t="s">
        <v>54</v>
      </c>
      <c r="F106" s="3">
        <v>84232</v>
      </c>
      <c r="G106" t="s">
        <v>17</v>
      </c>
      <c r="H106" t="s">
        <v>21</v>
      </c>
      <c r="I106" s="4" t="str">
        <f>VLOOKUP(A106, gaming_health_data!A:N, 2, FALSE)</f>
        <v>Nintendo</v>
      </c>
      <c r="J106" t="str">
        <f>VLOOKUP(A106, gaming_health_data!A:N, 3, FALSE)</f>
        <v>Fighting</v>
      </c>
      <c r="K106" t="str">
        <f>VLOOKUP(A106, gaming_health_data!A:N, 4, FALSE)</f>
        <v>Social Interaction</v>
      </c>
      <c r="L106">
        <f>VLOOKUP(A106, gaming_health_data!A:N, 5, FALSE)</f>
        <v>5</v>
      </c>
      <c r="M106">
        <f>VLOOKUP(A106, gaming_health_data!A:N, 6, FALSE)</f>
        <v>985</v>
      </c>
      <c r="N106">
        <f>VLOOKUP(A106, gaming_health_data!A:N, 7, FALSE)</f>
        <v>8</v>
      </c>
      <c r="O106">
        <f>VLOOKUP(A106, gaming_health_data!A:N, 9, FALSE)</f>
        <v>27</v>
      </c>
      <c r="P106">
        <f>VLOOKUP(A106, gaming_health_data!A:N, 10, FALSE)</f>
        <v>73</v>
      </c>
      <c r="Q106">
        <f>VLOOKUP(A106, gaming_health_data!A:N, 11, FALSE)</f>
        <v>73</v>
      </c>
      <c r="R106">
        <f>VLOOKUP(A106, gaming_health_data!A:N, 12, FALSE)</f>
        <v>26</v>
      </c>
      <c r="S106">
        <f>VLOOKUP(A106, gaming_health_data!A:N, 13, FALSE)</f>
        <v>11</v>
      </c>
      <c r="T106">
        <f>VLOOKUP(A106, gaming_health_data!A:N, 14, FALSE)</f>
        <v>4</v>
      </c>
    </row>
    <row r="107" spans="1:20" ht="15.75">
      <c r="A107">
        <v>10112</v>
      </c>
      <c r="B107" t="s">
        <v>993</v>
      </c>
      <c r="C107">
        <v>18</v>
      </c>
      <c r="D107" t="s">
        <v>15</v>
      </c>
      <c r="E107" t="s">
        <v>53</v>
      </c>
      <c r="F107" s="3">
        <v>193837</v>
      </c>
      <c r="G107" t="s">
        <v>21</v>
      </c>
      <c r="H107" t="s">
        <v>21</v>
      </c>
      <c r="I107" s="4" t="str">
        <f>VLOOKUP(A107, gaming_health_data!A:N, 2, FALSE)</f>
        <v>PC</v>
      </c>
      <c r="J107" t="str">
        <f>VLOOKUP(A107, gaming_health_data!A:N, 3, FALSE)</f>
        <v>MMORPG</v>
      </c>
      <c r="K107" t="str">
        <f>VLOOKUP(A107, gaming_health_data!A:N, 4, FALSE)</f>
        <v>Challenge</v>
      </c>
      <c r="L107">
        <f>VLOOKUP(A107, gaming_health_data!A:N, 5, FALSE)</f>
        <v>5</v>
      </c>
      <c r="M107">
        <f>VLOOKUP(A107, gaming_health_data!A:N, 6, FALSE)</f>
        <v>307</v>
      </c>
      <c r="N107">
        <f>VLOOKUP(A107, gaming_health_data!A:N, 7, FALSE)</f>
        <v>8</v>
      </c>
      <c r="O107">
        <f>VLOOKUP(A107, gaming_health_data!A:N, 9, FALSE)</f>
        <v>29</v>
      </c>
      <c r="P107">
        <f>VLOOKUP(A107, gaming_health_data!A:N, 10, FALSE)</f>
        <v>33</v>
      </c>
      <c r="Q107">
        <f>VLOOKUP(A107, gaming_health_data!A:N, 11, FALSE)</f>
        <v>60</v>
      </c>
      <c r="R107">
        <f>VLOOKUP(A107, gaming_health_data!A:N, 12, FALSE)</f>
        <v>98</v>
      </c>
      <c r="S107">
        <f>VLOOKUP(A107, gaming_health_data!A:N, 13, FALSE)</f>
        <v>90</v>
      </c>
      <c r="T107">
        <f>VLOOKUP(A107, gaming_health_data!A:N, 14, FALSE)</f>
        <v>71</v>
      </c>
    </row>
    <row r="108" spans="1:20" ht="15.75">
      <c r="A108">
        <v>10113</v>
      </c>
      <c r="B108" t="s">
        <v>994</v>
      </c>
      <c r="C108">
        <v>27</v>
      </c>
      <c r="D108" t="s">
        <v>26</v>
      </c>
      <c r="E108" t="s">
        <v>41</v>
      </c>
      <c r="F108" s="3">
        <v>55226</v>
      </c>
      <c r="G108" t="s">
        <v>21</v>
      </c>
      <c r="H108" t="s">
        <v>21</v>
      </c>
      <c r="I108" s="4" t="str">
        <f>VLOOKUP(A108, gaming_health_data!A:N, 2, FALSE)</f>
        <v>Xbox</v>
      </c>
      <c r="J108" t="str">
        <f>VLOOKUP(A108, gaming_health_data!A:N, 3, FALSE)</f>
        <v>Strategy</v>
      </c>
      <c r="K108" t="str">
        <f>VLOOKUP(A108, gaming_health_data!A:N, 4, FALSE)</f>
        <v>Loneliness</v>
      </c>
      <c r="L108">
        <f>VLOOKUP(A108, gaming_health_data!A:N, 5, FALSE)</f>
        <v>8</v>
      </c>
      <c r="M108">
        <f>VLOOKUP(A108, gaming_health_data!A:N, 6, FALSE)</f>
        <v>934</v>
      </c>
      <c r="N108">
        <f>VLOOKUP(A108, gaming_health_data!A:N, 7, FALSE)</f>
        <v>6</v>
      </c>
      <c r="O108">
        <f>VLOOKUP(A108, gaming_health_data!A:N, 9, FALSE)</f>
        <v>50</v>
      </c>
      <c r="P108">
        <f>VLOOKUP(A108, gaming_health_data!A:N, 10, FALSE)</f>
        <v>26</v>
      </c>
      <c r="Q108">
        <f>VLOOKUP(A108, gaming_health_data!A:N, 11, FALSE)</f>
        <v>70</v>
      </c>
      <c r="R108">
        <f>VLOOKUP(A108, gaming_health_data!A:N, 12, FALSE)</f>
        <v>86</v>
      </c>
      <c r="S108">
        <f>VLOOKUP(A108, gaming_health_data!A:N, 13, FALSE)</f>
        <v>67</v>
      </c>
      <c r="T108">
        <f>VLOOKUP(A108, gaming_health_data!A:N, 14, FALSE)</f>
        <v>45</v>
      </c>
    </row>
    <row r="109" spans="1:20" ht="15.75">
      <c r="A109">
        <v>10114</v>
      </c>
      <c r="B109" t="s">
        <v>995</v>
      </c>
      <c r="C109">
        <v>27</v>
      </c>
      <c r="D109" t="s">
        <v>27</v>
      </c>
      <c r="E109" t="s">
        <v>54</v>
      </c>
      <c r="F109" s="3">
        <v>156333</v>
      </c>
      <c r="G109" t="s">
        <v>17</v>
      </c>
      <c r="H109" t="s">
        <v>17</v>
      </c>
      <c r="I109" s="4" t="str">
        <f>VLOOKUP(A109, gaming_health_data!A:N, 2, FALSE)</f>
        <v>Tablet</v>
      </c>
      <c r="J109" t="str">
        <f>VLOOKUP(A109, gaming_health_data!A:N, 3, FALSE)</f>
        <v>Sports</v>
      </c>
      <c r="K109" t="str">
        <f>VLOOKUP(A109, gaming_health_data!A:N, 4, FALSE)</f>
        <v>Loneliness</v>
      </c>
      <c r="L109">
        <f>VLOOKUP(A109, gaming_health_data!A:N, 5, FALSE)</f>
        <v>8</v>
      </c>
      <c r="M109">
        <f>VLOOKUP(A109, gaming_health_data!A:N, 6, FALSE)</f>
        <v>67</v>
      </c>
      <c r="N109">
        <f>VLOOKUP(A109, gaming_health_data!A:N, 7, FALSE)</f>
        <v>9</v>
      </c>
      <c r="O109">
        <f>VLOOKUP(A109, gaming_health_data!A:N, 9, FALSE)</f>
        <v>99</v>
      </c>
      <c r="P109">
        <f>VLOOKUP(A109, gaming_health_data!A:N, 10, FALSE)</f>
        <v>72</v>
      </c>
      <c r="Q109">
        <f>VLOOKUP(A109, gaming_health_data!A:N, 11, FALSE)</f>
        <v>24</v>
      </c>
      <c r="R109">
        <f>VLOOKUP(A109, gaming_health_data!A:N, 12, FALSE)</f>
        <v>80</v>
      </c>
      <c r="S109">
        <f>VLOOKUP(A109, gaming_health_data!A:N, 13, FALSE)</f>
        <v>80</v>
      </c>
      <c r="T109">
        <f>VLOOKUP(A109, gaming_health_data!A:N, 14, FALSE)</f>
        <v>88</v>
      </c>
    </row>
    <row r="110" spans="1:20" ht="15.75">
      <c r="A110">
        <v>10115</v>
      </c>
      <c r="B110" t="s">
        <v>996</v>
      </c>
      <c r="C110">
        <v>33</v>
      </c>
      <c r="D110" t="s">
        <v>26</v>
      </c>
      <c r="E110" t="s">
        <v>22</v>
      </c>
      <c r="F110" s="3">
        <v>82693</v>
      </c>
      <c r="G110" t="s">
        <v>17</v>
      </c>
      <c r="H110" t="s">
        <v>17</v>
      </c>
      <c r="I110" s="4" t="str">
        <f>VLOOKUP(A110, gaming_health_data!A:N, 2, FALSE)</f>
        <v>PlayStation</v>
      </c>
      <c r="J110" t="str">
        <f>VLOOKUP(A110, gaming_health_data!A:N, 3, FALSE)</f>
        <v>RPG</v>
      </c>
      <c r="K110" t="str">
        <f>VLOOKUP(A110, gaming_health_data!A:N, 4, FALSE)</f>
        <v>Loneliness</v>
      </c>
      <c r="L110">
        <f>VLOOKUP(A110, gaming_health_data!A:N, 5, FALSE)</f>
        <v>3</v>
      </c>
      <c r="M110">
        <f>VLOOKUP(A110, gaming_health_data!A:N, 6, FALSE)</f>
        <v>65</v>
      </c>
      <c r="N110">
        <f>VLOOKUP(A110, gaming_health_data!A:N, 7, FALSE)</f>
        <v>8</v>
      </c>
      <c r="O110">
        <f>VLOOKUP(A110, gaming_health_data!A:N, 9, FALSE)</f>
        <v>85</v>
      </c>
      <c r="P110">
        <f>VLOOKUP(A110, gaming_health_data!A:N, 10, FALSE)</f>
        <v>1</v>
      </c>
      <c r="Q110">
        <f>VLOOKUP(A110, gaming_health_data!A:N, 11, FALSE)</f>
        <v>47</v>
      </c>
      <c r="R110">
        <f>VLOOKUP(A110, gaming_health_data!A:N, 12, FALSE)</f>
        <v>98</v>
      </c>
      <c r="S110">
        <f>VLOOKUP(A110, gaming_health_data!A:N, 13, FALSE)</f>
        <v>84</v>
      </c>
      <c r="T110">
        <f>VLOOKUP(A110, gaming_health_data!A:N, 14, FALSE)</f>
        <v>90</v>
      </c>
    </row>
    <row r="111" spans="1:20" ht="15.75">
      <c r="A111">
        <v>10116</v>
      </c>
      <c r="B111" t="s">
        <v>997</v>
      </c>
      <c r="C111">
        <v>20</v>
      </c>
      <c r="D111" t="s">
        <v>15</v>
      </c>
      <c r="E111" t="s">
        <v>36</v>
      </c>
      <c r="F111" s="3">
        <v>150439</v>
      </c>
      <c r="G111" t="s">
        <v>17</v>
      </c>
      <c r="H111" t="s">
        <v>17</v>
      </c>
      <c r="I111" s="4" t="str">
        <f>VLOOKUP(A111, gaming_health_data!A:N, 2, FALSE)</f>
        <v>Nintendo</v>
      </c>
      <c r="J111" t="str">
        <f>VLOOKUP(A111, gaming_health_data!A:N, 3, FALSE)</f>
        <v>RPG</v>
      </c>
      <c r="K111" t="str">
        <f>VLOOKUP(A111, gaming_health_data!A:N, 4, FALSE)</f>
        <v>Escapism</v>
      </c>
      <c r="L111">
        <f>VLOOKUP(A111, gaming_health_data!A:N, 5, FALSE)</f>
        <v>7</v>
      </c>
      <c r="M111">
        <f>VLOOKUP(A111, gaming_health_data!A:N, 6, FALSE)</f>
        <v>85</v>
      </c>
      <c r="N111">
        <f>VLOOKUP(A111, gaming_health_data!A:N, 7, FALSE)</f>
        <v>6</v>
      </c>
      <c r="O111">
        <f>VLOOKUP(A111, gaming_health_data!A:N, 9, FALSE)</f>
        <v>61</v>
      </c>
      <c r="P111">
        <f>VLOOKUP(A111, gaming_health_data!A:N, 10, FALSE)</f>
        <v>12</v>
      </c>
      <c r="Q111">
        <f>VLOOKUP(A111, gaming_health_data!A:N, 11, FALSE)</f>
        <v>71</v>
      </c>
      <c r="R111">
        <f>VLOOKUP(A111, gaming_health_data!A:N, 12, FALSE)</f>
        <v>50</v>
      </c>
      <c r="S111">
        <f>VLOOKUP(A111, gaming_health_data!A:N, 13, FALSE)</f>
        <v>37</v>
      </c>
      <c r="T111">
        <f>VLOOKUP(A111, gaming_health_data!A:N, 14, FALSE)</f>
        <v>95</v>
      </c>
    </row>
    <row r="112" spans="1:20" ht="15.75">
      <c r="A112">
        <v>10117</v>
      </c>
      <c r="B112" t="s">
        <v>998</v>
      </c>
      <c r="C112">
        <v>21</v>
      </c>
      <c r="D112" t="s">
        <v>26</v>
      </c>
      <c r="E112" t="s">
        <v>54</v>
      </c>
      <c r="F112" s="3">
        <v>182081</v>
      </c>
      <c r="G112" t="s">
        <v>17</v>
      </c>
      <c r="H112" t="s">
        <v>17</v>
      </c>
      <c r="I112" s="4" t="str">
        <f>VLOOKUP(A112, gaming_health_data!A:N, 2, FALSE)</f>
        <v>Tablet</v>
      </c>
      <c r="J112" t="str">
        <f>VLOOKUP(A112, gaming_health_data!A:N, 3, FALSE)</f>
        <v>RPG</v>
      </c>
      <c r="K112" t="str">
        <f>VLOOKUP(A112, gaming_health_data!A:N, 4, FALSE)</f>
        <v>Competition</v>
      </c>
      <c r="L112">
        <f>VLOOKUP(A112, gaming_health_data!A:N, 5, FALSE)</f>
        <v>3</v>
      </c>
      <c r="M112">
        <f>VLOOKUP(A112, gaming_health_data!A:N, 6, FALSE)</f>
        <v>583</v>
      </c>
      <c r="N112">
        <f>VLOOKUP(A112, gaming_health_data!A:N, 7, FALSE)</f>
        <v>8</v>
      </c>
      <c r="O112">
        <f>VLOOKUP(A112, gaming_health_data!A:N, 9, FALSE)</f>
        <v>50</v>
      </c>
      <c r="P112">
        <f>VLOOKUP(A112, gaming_health_data!A:N, 10, FALSE)</f>
        <v>96</v>
      </c>
      <c r="Q112">
        <f>VLOOKUP(A112, gaming_health_data!A:N, 11, FALSE)</f>
        <v>2</v>
      </c>
      <c r="R112">
        <f>VLOOKUP(A112, gaming_health_data!A:N, 12, FALSE)</f>
        <v>4</v>
      </c>
      <c r="S112">
        <f>VLOOKUP(A112, gaming_health_data!A:N, 13, FALSE)</f>
        <v>7</v>
      </c>
      <c r="T112">
        <f>VLOOKUP(A112, gaming_health_data!A:N, 14, FALSE)</f>
        <v>78</v>
      </c>
    </row>
    <row r="113" spans="1:20" ht="15.75">
      <c r="A113">
        <v>10118</v>
      </c>
      <c r="B113" t="s">
        <v>999</v>
      </c>
      <c r="C113">
        <v>29</v>
      </c>
      <c r="D113" t="s">
        <v>15</v>
      </c>
      <c r="E113" t="s">
        <v>36</v>
      </c>
      <c r="F113" s="3">
        <v>191173</v>
      </c>
      <c r="G113" t="s">
        <v>21</v>
      </c>
      <c r="H113" t="s">
        <v>21</v>
      </c>
      <c r="I113" s="4" t="str">
        <f>VLOOKUP(A113, gaming_health_data!A:N, 2, FALSE)</f>
        <v>Cell Phone</v>
      </c>
      <c r="J113" t="str">
        <f>VLOOKUP(A113, gaming_health_data!A:N, 3, FALSE)</f>
        <v>Racing</v>
      </c>
      <c r="K113" t="str">
        <f>VLOOKUP(A113, gaming_health_data!A:N, 4, FALSE)</f>
        <v>Habit</v>
      </c>
      <c r="L113">
        <f>VLOOKUP(A113, gaming_health_data!A:N, 5, FALSE)</f>
        <v>4</v>
      </c>
      <c r="M113">
        <f>VLOOKUP(A113, gaming_health_data!A:N, 6, FALSE)</f>
        <v>968</v>
      </c>
      <c r="N113">
        <f>VLOOKUP(A113, gaming_health_data!A:N, 7, FALSE)</f>
        <v>9</v>
      </c>
      <c r="O113">
        <f>VLOOKUP(A113, gaming_health_data!A:N, 9, FALSE)</f>
        <v>25</v>
      </c>
      <c r="P113">
        <f>VLOOKUP(A113, gaming_health_data!A:N, 10, FALSE)</f>
        <v>46</v>
      </c>
      <c r="Q113">
        <f>VLOOKUP(A113, gaming_health_data!A:N, 11, FALSE)</f>
        <v>19</v>
      </c>
      <c r="R113">
        <f>VLOOKUP(A113, gaming_health_data!A:N, 12, FALSE)</f>
        <v>47</v>
      </c>
      <c r="S113">
        <f>VLOOKUP(A113, gaming_health_data!A:N, 13, FALSE)</f>
        <v>83</v>
      </c>
      <c r="T113">
        <f>VLOOKUP(A113, gaming_health_data!A:N, 14, FALSE)</f>
        <v>87</v>
      </c>
    </row>
    <row r="114" spans="1:20" ht="15.75">
      <c r="A114">
        <v>10119</v>
      </c>
      <c r="B114" t="s">
        <v>1000</v>
      </c>
      <c r="C114">
        <v>34</v>
      </c>
      <c r="D114" t="s">
        <v>26</v>
      </c>
      <c r="E114" t="s">
        <v>30</v>
      </c>
      <c r="F114" s="3">
        <v>12855</v>
      </c>
      <c r="G114" t="s">
        <v>17</v>
      </c>
      <c r="H114" t="s">
        <v>17</v>
      </c>
      <c r="I114" s="4" t="str">
        <f>VLOOKUP(A114, gaming_health_data!A:N, 2, FALSE)</f>
        <v>Nintendo</v>
      </c>
      <c r="J114" t="str">
        <f>VLOOKUP(A114, gaming_health_data!A:N, 3, FALSE)</f>
        <v>Horror</v>
      </c>
      <c r="K114" t="str">
        <f>VLOOKUP(A114, gaming_health_data!A:N, 4, FALSE)</f>
        <v>Stress Relief</v>
      </c>
      <c r="L114">
        <f>VLOOKUP(A114, gaming_health_data!A:N, 5, FALSE)</f>
        <v>3</v>
      </c>
      <c r="M114">
        <f>VLOOKUP(A114, gaming_health_data!A:N, 6, FALSE)</f>
        <v>287</v>
      </c>
      <c r="N114">
        <f>VLOOKUP(A114, gaming_health_data!A:N, 7, FALSE)</f>
        <v>6</v>
      </c>
      <c r="O114">
        <f>VLOOKUP(A114, gaming_health_data!A:N, 9, FALSE)</f>
        <v>5</v>
      </c>
      <c r="P114">
        <f>VLOOKUP(A114, gaming_health_data!A:N, 10, FALSE)</f>
        <v>18</v>
      </c>
      <c r="Q114">
        <f>VLOOKUP(A114, gaming_health_data!A:N, 11, FALSE)</f>
        <v>35</v>
      </c>
      <c r="R114">
        <f>VLOOKUP(A114, gaming_health_data!A:N, 12, FALSE)</f>
        <v>14</v>
      </c>
      <c r="S114">
        <f>VLOOKUP(A114, gaming_health_data!A:N, 13, FALSE)</f>
        <v>99</v>
      </c>
      <c r="T114">
        <f>VLOOKUP(A114, gaming_health_data!A:N, 14, FALSE)</f>
        <v>19</v>
      </c>
    </row>
    <row r="115" spans="1:20" ht="15.75">
      <c r="A115">
        <v>10120</v>
      </c>
      <c r="B115" t="s">
        <v>1001</v>
      </c>
      <c r="C115">
        <v>31</v>
      </c>
      <c r="D115" t="s">
        <v>26</v>
      </c>
      <c r="E115" t="s">
        <v>49</v>
      </c>
      <c r="F115" s="3">
        <v>53759</v>
      </c>
      <c r="G115" t="s">
        <v>17</v>
      </c>
      <c r="H115" t="s">
        <v>17</v>
      </c>
      <c r="I115" s="4" t="str">
        <f>VLOOKUP(A115, gaming_health_data!A:N, 2, FALSE)</f>
        <v>Nintendo</v>
      </c>
      <c r="J115" t="str">
        <f>VLOOKUP(A115, gaming_health_data!A:N, 3, FALSE)</f>
        <v>FPS</v>
      </c>
      <c r="K115" t="str">
        <f>VLOOKUP(A115, gaming_health_data!A:N, 4, FALSE)</f>
        <v>Competition</v>
      </c>
      <c r="L115">
        <f>VLOOKUP(A115, gaming_health_data!A:N, 5, FALSE)</f>
        <v>7</v>
      </c>
      <c r="M115">
        <f>VLOOKUP(A115, gaming_health_data!A:N, 6, FALSE)</f>
        <v>235</v>
      </c>
      <c r="N115">
        <f>VLOOKUP(A115, gaming_health_data!A:N, 7, FALSE)</f>
        <v>5</v>
      </c>
      <c r="O115">
        <f>VLOOKUP(A115, gaming_health_data!A:N, 9, FALSE)</f>
        <v>80</v>
      </c>
      <c r="P115">
        <f>VLOOKUP(A115, gaming_health_data!A:N, 10, FALSE)</f>
        <v>6</v>
      </c>
      <c r="Q115">
        <f>VLOOKUP(A115, gaming_health_data!A:N, 11, FALSE)</f>
        <v>58</v>
      </c>
      <c r="R115">
        <f>VLOOKUP(A115, gaming_health_data!A:N, 12, FALSE)</f>
        <v>13</v>
      </c>
      <c r="S115">
        <f>VLOOKUP(A115, gaming_health_data!A:N, 13, FALSE)</f>
        <v>93</v>
      </c>
      <c r="T115">
        <f>VLOOKUP(A115, gaming_health_data!A:N, 14, FALSE)</f>
        <v>97</v>
      </c>
    </row>
    <row r="116" spans="1:20" ht="15.75">
      <c r="A116">
        <v>10121</v>
      </c>
      <c r="B116" t="s">
        <v>1002</v>
      </c>
      <c r="C116">
        <v>32</v>
      </c>
      <c r="D116" t="s">
        <v>27</v>
      </c>
      <c r="E116" t="s">
        <v>27</v>
      </c>
      <c r="F116" s="3">
        <v>39222</v>
      </c>
      <c r="G116" t="s">
        <v>21</v>
      </c>
      <c r="H116" t="s">
        <v>21</v>
      </c>
      <c r="I116" s="4" t="str">
        <f>VLOOKUP(A116, gaming_health_data!A:N, 2, FALSE)</f>
        <v>Cell Phone</v>
      </c>
      <c r="J116" t="str">
        <f>VLOOKUP(A116, gaming_health_data!A:N, 3, FALSE)</f>
        <v>Strategy</v>
      </c>
      <c r="K116" t="str">
        <f>VLOOKUP(A116, gaming_health_data!A:N, 4, FALSE)</f>
        <v>Entertainment</v>
      </c>
      <c r="L116">
        <f>VLOOKUP(A116, gaming_health_data!A:N, 5, FALSE)</f>
        <v>8</v>
      </c>
      <c r="M116">
        <f>VLOOKUP(A116, gaming_health_data!A:N, 6, FALSE)</f>
        <v>334</v>
      </c>
      <c r="N116">
        <f>VLOOKUP(A116, gaming_health_data!A:N, 7, FALSE)</f>
        <v>5</v>
      </c>
      <c r="O116">
        <f>VLOOKUP(A116, gaming_health_data!A:N, 9, FALSE)</f>
        <v>64</v>
      </c>
      <c r="P116">
        <f>VLOOKUP(A116, gaming_health_data!A:N, 10, FALSE)</f>
        <v>61</v>
      </c>
      <c r="Q116">
        <f>VLOOKUP(A116, gaming_health_data!A:N, 11, FALSE)</f>
        <v>2</v>
      </c>
      <c r="R116">
        <f>VLOOKUP(A116, gaming_health_data!A:N, 12, FALSE)</f>
        <v>88</v>
      </c>
      <c r="S116">
        <f>VLOOKUP(A116, gaming_health_data!A:N, 13, FALSE)</f>
        <v>39</v>
      </c>
      <c r="T116">
        <f>VLOOKUP(A116, gaming_health_data!A:N, 14, FALSE)</f>
        <v>34</v>
      </c>
    </row>
    <row r="117" spans="1:20" ht="15.75">
      <c r="A117">
        <v>10122</v>
      </c>
      <c r="B117" t="s">
        <v>1003</v>
      </c>
      <c r="C117">
        <v>28</v>
      </c>
      <c r="D117" t="s">
        <v>15</v>
      </c>
      <c r="E117" t="s">
        <v>53</v>
      </c>
      <c r="F117" s="3">
        <v>157972</v>
      </c>
      <c r="G117" t="s">
        <v>17</v>
      </c>
      <c r="H117" t="s">
        <v>21</v>
      </c>
      <c r="I117" s="4" t="str">
        <f>VLOOKUP(A117, gaming_health_data!A:N, 2, FALSE)</f>
        <v>Xbox</v>
      </c>
      <c r="J117" t="str">
        <f>VLOOKUP(A117, gaming_health_data!A:N, 3, FALSE)</f>
        <v>MOBA</v>
      </c>
      <c r="K117" t="str">
        <f>VLOOKUP(A117, gaming_health_data!A:N, 4, FALSE)</f>
        <v>Relaxation</v>
      </c>
      <c r="L117">
        <f>VLOOKUP(A117, gaming_health_data!A:N, 5, FALSE)</f>
        <v>8</v>
      </c>
      <c r="M117">
        <f>VLOOKUP(A117, gaming_health_data!A:N, 6, FALSE)</f>
        <v>122</v>
      </c>
      <c r="N117">
        <f>VLOOKUP(A117, gaming_health_data!A:N, 7, FALSE)</f>
        <v>5</v>
      </c>
      <c r="O117">
        <f>VLOOKUP(A117, gaming_health_data!A:N, 9, FALSE)</f>
        <v>24</v>
      </c>
      <c r="P117">
        <f>VLOOKUP(A117, gaming_health_data!A:N, 10, FALSE)</f>
        <v>81</v>
      </c>
      <c r="Q117">
        <f>VLOOKUP(A117, gaming_health_data!A:N, 11, FALSE)</f>
        <v>77</v>
      </c>
      <c r="R117">
        <f>VLOOKUP(A117, gaming_health_data!A:N, 12, FALSE)</f>
        <v>99</v>
      </c>
      <c r="S117">
        <f>VLOOKUP(A117, gaming_health_data!A:N, 13, FALSE)</f>
        <v>97</v>
      </c>
      <c r="T117">
        <f>VLOOKUP(A117, gaming_health_data!A:N, 14, FALSE)</f>
        <v>50</v>
      </c>
    </row>
    <row r="118" spans="1:20" ht="15.75">
      <c r="A118">
        <v>10123</v>
      </c>
      <c r="B118" t="s">
        <v>1004</v>
      </c>
      <c r="C118">
        <v>33</v>
      </c>
      <c r="D118" t="s">
        <v>26</v>
      </c>
      <c r="E118" t="s">
        <v>49</v>
      </c>
      <c r="F118" s="3">
        <v>3615</v>
      </c>
      <c r="G118" t="s">
        <v>21</v>
      </c>
      <c r="H118" t="s">
        <v>21</v>
      </c>
      <c r="I118" s="4" t="str">
        <f>VLOOKUP(A118, gaming_health_data!A:N, 2, FALSE)</f>
        <v>PC</v>
      </c>
      <c r="J118" t="str">
        <f>VLOOKUP(A118, gaming_health_data!A:N, 3, FALSE)</f>
        <v>Sports</v>
      </c>
      <c r="K118" t="str">
        <f>VLOOKUP(A118, gaming_health_data!A:N, 4, FALSE)</f>
        <v>Habit</v>
      </c>
      <c r="L118">
        <f>VLOOKUP(A118, gaming_health_data!A:N, 5, FALSE)</f>
        <v>2</v>
      </c>
      <c r="M118">
        <f>VLOOKUP(A118, gaming_health_data!A:N, 6, FALSE)</f>
        <v>387</v>
      </c>
      <c r="N118">
        <f>VLOOKUP(A118, gaming_health_data!A:N, 7, FALSE)</f>
        <v>9</v>
      </c>
      <c r="O118">
        <f>VLOOKUP(A118, gaming_health_data!A:N, 9, FALSE)</f>
        <v>80</v>
      </c>
      <c r="P118">
        <f>VLOOKUP(A118, gaming_health_data!A:N, 10, FALSE)</f>
        <v>51</v>
      </c>
      <c r="Q118">
        <f>VLOOKUP(A118, gaming_health_data!A:N, 11, FALSE)</f>
        <v>66</v>
      </c>
      <c r="R118">
        <f>VLOOKUP(A118, gaming_health_data!A:N, 12, FALSE)</f>
        <v>45</v>
      </c>
      <c r="S118">
        <f>VLOOKUP(A118, gaming_health_data!A:N, 13, FALSE)</f>
        <v>41</v>
      </c>
      <c r="T118">
        <f>VLOOKUP(A118, gaming_health_data!A:N, 14, FALSE)</f>
        <v>66</v>
      </c>
    </row>
    <row r="119" spans="1:20" ht="15.75">
      <c r="A119">
        <v>10124</v>
      </c>
      <c r="B119" t="s">
        <v>1005</v>
      </c>
      <c r="C119">
        <v>27</v>
      </c>
      <c r="D119" t="s">
        <v>15</v>
      </c>
      <c r="E119" t="s">
        <v>53</v>
      </c>
      <c r="F119" s="3">
        <v>47399</v>
      </c>
      <c r="G119" t="s">
        <v>17</v>
      </c>
      <c r="H119" t="s">
        <v>17</v>
      </c>
      <c r="I119" s="4" t="str">
        <f>VLOOKUP(A119, gaming_health_data!A:N, 2, FALSE)</f>
        <v>Tablet</v>
      </c>
      <c r="J119" t="str">
        <f>VLOOKUP(A119, gaming_health_data!A:N, 3, FALSE)</f>
        <v>MOBA</v>
      </c>
      <c r="K119" t="str">
        <f>VLOOKUP(A119, gaming_health_data!A:N, 4, FALSE)</f>
        <v>Social Interaction</v>
      </c>
      <c r="L119">
        <f>VLOOKUP(A119, gaming_health_data!A:N, 5, FALSE)</f>
        <v>3</v>
      </c>
      <c r="M119">
        <f>VLOOKUP(A119, gaming_health_data!A:N, 6, FALSE)</f>
        <v>494</v>
      </c>
      <c r="N119">
        <f>VLOOKUP(A119, gaming_health_data!A:N, 7, FALSE)</f>
        <v>11</v>
      </c>
      <c r="O119">
        <f>VLOOKUP(A119, gaming_health_data!A:N, 9, FALSE)</f>
        <v>13</v>
      </c>
      <c r="P119">
        <f>VLOOKUP(A119, gaming_health_data!A:N, 10, FALSE)</f>
        <v>77</v>
      </c>
      <c r="Q119">
        <f>VLOOKUP(A119, gaming_health_data!A:N, 11, FALSE)</f>
        <v>4</v>
      </c>
      <c r="R119">
        <f>VLOOKUP(A119, gaming_health_data!A:N, 12, FALSE)</f>
        <v>42</v>
      </c>
      <c r="S119">
        <f>VLOOKUP(A119, gaming_health_data!A:N, 13, FALSE)</f>
        <v>70</v>
      </c>
      <c r="T119">
        <f>VLOOKUP(A119, gaming_health_data!A:N, 14, FALSE)</f>
        <v>52</v>
      </c>
    </row>
    <row r="120" spans="1:20" ht="15.75">
      <c r="A120">
        <v>10125</v>
      </c>
      <c r="B120" t="s">
        <v>1006</v>
      </c>
      <c r="C120">
        <v>30</v>
      </c>
      <c r="D120" t="s">
        <v>26</v>
      </c>
      <c r="E120" t="s">
        <v>53</v>
      </c>
      <c r="F120" s="3">
        <v>164576</v>
      </c>
      <c r="G120" t="s">
        <v>21</v>
      </c>
      <c r="H120" t="s">
        <v>17</v>
      </c>
      <c r="I120" s="4" t="str">
        <f>VLOOKUP(A120, gaming_health_data!A:N, 2, FALSE)</f>
        <v>Nintendo</v>
      </c>
      <c r="J120" t="str">
        <f>VLOOKUP(A120, gaming_health_data!A:N, 3, FALSE)</f>
        <v>MMORPG</v>
      </c>
      <c r="K120" t="str">
        <f>VLOOKUP(A120, gaming_health_data!A:N, 4, FALSE)</f>
        <v>Stress Relief</v>
      </c>
      <c r="L120">
        <f>VLOOKUP(A120, gaming_health_data!A:N, 5, FALSE)</f>
        <v>8</v>
      </c>
      <c r="M120">
        <f>VLOOKUP(A120, gaming_health_data!A:N, 6, FALSE)</f>
        <v>67</v>
      </c>
      <c r="N120">
        <f>VLOOKUP(A120, gaming_health_data!A:N, 7, FALSE)</f>
        <v>6</v>
      </c>
      <c r="O120">
        <f>VLOOKUP(A120, gaming_health_data!A:N, 9, FALSE)</f>
        <v>7</v>
      </c>
      <c r="P120">
        <f>VLOOKUP(A120, gaming_health_data!A:N, 10, FALSE)</f>
        <v>83</v>
      </c>
      <c r="Q120">
        <f>VLOOKUP(A120, gaming_health_data!A:N, 11, FALSE)</f>
        <v>59</v>
      </c>
      <c r="R120">
        <f>VLOOKUP(A120, gaming_health_data!A:N, 12, FALSE)</f>
        <v>78</v>
      </c>
      <c r="S120">
        <f>VLOOKUP(A120, gaming_health_data!A:N, 13, FALSE)</f>
        <v>92</v>
      </c>
      <c r="T120">
        <f>VLOOKUP(A120, gaming_health_data!A:N, 14, FALSE)</f>
        <v>46</v>
      </c>
    </row>
    <row r="121" spans="1:20" ht="15.75">
      <c r="A121">
        <v>10126</v>
      </c>
      <c r="B121" t="s">
        <v>1007</v>
      </c>
      <c r="C121">
        <v>19</v>
      </c>
      <c r="D121" t="s">
        <v>27</v>
      </c>
      <c r="E121" t="s">
        <v>36</v>
      </c>
      <c r="F121" s="3">
        <v>10294</v>
      </c>
      <c r="G121" t="s">
        <v>17</v>
      </c>
      <c r="H121" t="s">
        <v>17</v>
      </c>
      <c r="I121" s="4" t="str">
        <f>VLOOKUP(A121, gaming_health_data!A:N, 2, FALSE)</f>
        <v>Cell Phone</v>
      </c>
      <c r="J121" t="str">
        <f>VLOOKUP(A121, gaming_health_data!A:N, 3, FALSE)</f>
        <v>Horror</v>
      </c>
      <c r="K121" t="str">
        <f>VLOOKUP(A121, gaming_health_data!A:N, 4, FALSE)</f>
        <v>Boredom</v>
      </c>
      <c r="L121">
        <f>VLOOKUP(A121, gaming_health_data!A:N, 5, FALSE)</f>
        <v>3</v>
      </c>
      <c r="M121">
        <f>VLOOKUP(A121, gaming_health_data!A:N, 6, FALSE)</f>
        <v>811</v>
      </c>
      <c r="N121">
        <f>VLOOKUP(A121, gaming_health_data!A:N, 7, FALSE)</f>
        <v>10</v>
      </c>
      <c r="O121">
        <f>VLOOKUP(A121, gaming_health_data!A:N, 9, FALSE)</f>
        <v>82</v>
      </c>
      <c r="P121">
        <f>VLOOKUP(A121, gaming_health_data!A:N, 10, FALSE)</f>
        <v>5</v>
      </c>
      <c r="Q121">
        <f>VLOOKUP(A121, gaming_health_data!A:N, 11, FALSE)</f>
        <v>10</v>
      </c>
      <c r="R121">
        <f>VLOOKUP(A121, gaming_health_data!A:N, 12, FALSE)</f>
        <v>82</v>
      </c>
      <c r="S121">
        <f>VLOOKUP(A121, gaming_health_data!A:N, 13, FALSE)</f>
        <v>25</v>
      </c>
      <c r="T121">
        <f>VLOOKUP(A121, gaming_health_data!A:N, 14, FALSE)</f>
        <v>66</v>
      </c>
    </row>
    <row r="122" spans="1:20" ht="15.75">
      <c r="A122">
        <v>10127</v>
      </c>
      <c r="B122" t="s">
        <v>1008</v>
      </c>
      <c r="C122">
        <v>28</v>
      </c>
      <c r="D122" t="s">
        <v>26</v>
      </c>
      <c r="E122" t="s">
        <v>49</v>
      </c>
      <c r="F122" s="3">
        <v>105339</v>
      </c>
      <c r="G122" t="s">
        <v>17</v>
      </c>
      <c r="H122" t="s">
        <v>17</v>
      </c>
      <c r="I122" s="4" t="str">
        <f>VLOOKUP(A122, gaming_health_data!A:N, 2, FALSE)</f>
        <v>Cell Phone</v>
      </c>
      <c r="J122" t="str">
        <f>VLOOKUP(A122, gaming_health_data!A:N, 3, FALSE)</f>
        <v>Strategy</v>
      </c>
      <c r="K122" t="str">
        <f>VLOOKUP(A122, gaming_health_data!A:N, 4, FALSE)</f>
        <v>Social Interaction</v>
      </c>
      <c r="L122">
        <f>VLOOKUP(A122, gaming_health_data!A:N, 5, FALSE)</f>
        <v>10</v>
      </c>
      <c r="M122">
        <f>VLOOKUP(A122, gaming_health_data!A:N, 6, FALSE)</f>
        <v>909</v>
      </c>
      <c r="N122">
        <f>VLOOKUP(A122, gaming_health_data!A:N, 7, FALSE)</f>
        <v>8</v>
      </c>
      <c r="O122">
        <f>VLOOKUP(A122, gaming_health_data!A:N, 9, FALSE)</f>
        <v>73</v>
      </c>
      <c r="P122">
        <f>VLOOKUP(A122, gaming_health_data!A:N, 10, FALSE)</f>
        <v>16</v>
      </c>
      <c r="Q122">
        <f>VLOOKUP(A122, gaming_health_data!A:N, 11, FALSE)</f>
        <v>33</v>
      </c>
      <c r="R122">
        <f>VLOOKUP(A122, gaming_health_data!A:N, 12, FALSE)</f>
        <v>37</v>
      </c>
      <c r="S122">
        <f>VLOOKUP(A122, gaming_health_data!A:N, 13, FALSE)</f>
        <v>54</v>
      </c>
      <c r="T122">
        <f>VLOOKUP(A122, gaming_health_data!A:N, 14, FALSE)</f>
        <v>70</v>
      </c>
    </row>
    <row r="123" spans="1:20" ht="15.75">
      <c r="A123">
        <v>10128</v>
      </c>
      <c r="B123" t="s">
        <v>1009</v>
      </c>
      <c r="C123">
        <v>18</v>
      </c>
      <c r="D123" t="s">
        <v>15</v>
      </c>
      <c r="E123" t="s">
        <v>44</v>
      </c>
      <c r="F123" s="3">
        <v>192474</v>
      </c>
      <c r="G123" t="s">
        <v>21</v>
      </c>
      <c r="H123" t="s">
        <v>17</v>
      </c>
      <c r="I123" s="4" t="str">
        <f>VLOOKUP(A123, gaming_health_data!A:N, 2, FALSE)</f>
        <v>Cell Phone</v>
      </c>
      <c r="J123" t="str">
        <f>VLOOKUP(A123, gaming_health_data!A:N, 3, FALSE)</f>
        <v>Survival</v>
      </c>
      <c r="K123" t="str">
        <f>VLOOKUP(A123, gaming_health_data!A:N, 4, FALSE)</f>
        <v>Social Interaction</v>
      </c>
      <c r="L123">
        <f>VLOOKUP(A123, gaming_health_data!A:N, 5, FALSE)</f>
        <v>10</v>
      </c>
      <c r="M123">
        <f>VLOOKUP(A123, gaming_health_data!A:N, 6, FALSE)</f>
        <v>569</v>
      </c>
      <c r="N123">
        <f>VLOOKUP(A123, gaming_health_data!A:N, 7, FALSE)</f>
        <v>11</v>
      </c>
      <c r="O123">
        <f>VLOOKUP(A123, gaming_health_data!A:N, 9, FALSE)</f>
        <v>70</v>
      </c>
      <c r="P123">
        <f>VLOOKUP(A123, gaming_health_data!A:N, 10, FALSE)</f>
        <v>63</v>
      </c>
      <c r="Q123">
        <f>VLOOKUP(A123, gaming_health_data!A:N, 11, FALSE)</f>
        <v>53</v>
      </c>
      <c r="R123">
        <f>VLOOKUP(A123, gaming_health_data!A:N, 12, FALSE)</f>
        <v>42</v>
      </c>
      <c r="S123">
        <f>VLOOKUP(A123, gaming_health_data!A:N, 13, FALSE)</f>
        <v>46</v>
      </c>
      <c r="T123">
        <f>VLOOKUP(A123, gaming_health_data!A:N, 14, FALSE)</f>
        <v>24</v>
      </c>
    </row>
    <row r="124" spans="1:20" ht="15.75">
      <c r="A124">
        <v>10129</v>
      </c>
      <c r="B124" t="s">
        <v>1010</v>
      </c>
      <c r="C124">
        <v>25</v>
      </c>
      <c r="D124" t="s">
        <v>26</v>
      </c>
      <c r="E124" t="s">
        <v>39</v>
      </c>
      <c r="F124" s="3">
        <v>64297</v>
      </c>
      <c r="G124" t="s">
        <v>21</v>
      </c>
      <c r="H124" t="s">
        <v>17</v>
      </c>
      <c r="I124" s="4" t="str">
        <f>VLOOKUP(A124, gaming_health_data!A:N, 2, FALSE)</f>
        <v>PlayStation</v>
      </c>
      <c r="J124" t="str">
        <f>VLOOKUP(A124, gaming_health_data!A:N, 3, FALSE)</f>
        <v>Survival</v>
      </c>
      <c r="K124" t="str">
        <f>VLOOKUP(A124, gaming_health_data!A:N, 4, FALSE)</f>
        <v>Stress Relief</v>
      </c>
      <c r="L124">
        <f>VLOOKUP(A124, gaming_health_data!A:N, 5, FALSE)</f>
        <v>6</v>
      </c>
      <c r="M124">
        <f>VLOOKUP(A124, gaming_health_data!A:N, 6, FALSE)</f>
        <v>805</v>
      </c>
      <c r="N124">
        <f>VLOOKUP(A124, gaming_health_data!A:N, 7, FALSE)</f>
        <v>4</v>
      </c>
      <c r="O124">
        <f>VLOOKUP(A124, gaming_health_data!A:N, 9, FALSE)</f>
        <v>40</v>
      </c>
      <c r="P124">
        <f>VLOOKUP(A124, gaming_health_data!A:N, 10, FALSE)</f>
        <v>16</v>
      </c>
      <c r="Q124">
        <f>VLOOKUP(A124, gaming_health_data!A:N, 11, FALSE)</f>
        <v>64</v>
      </c>
      <c r="R124">
        <f>VLOOKUP(A124, gaming_health_data!A:N, 12, FALSE)</f>
        <v>77</v>
      </c>
      <c r="S124">
        <f>VLOOKUP(A124, gaming_health_data!A:N, 13, FALSE)</f>
        <v>8</v>
      </c>
      <c r="T124">
        <f>VLOOKUP(A124, gaming_health_data!A:N, 14, FALSE)</f>
        <v>27</v>
      </c>
    </row>
    <row r="125" spans="1:20" ht="15.75">
      <c r="A125">
        <v>10130</v>
      </c>
      <c r="B125" t="s">
        <v>1011</v>
      </c>
      <c r="C125">
        <v>26</v>
      </c>
      <c r="D125" t="s">
        <v>15</v>
      </c>
      <c r="E125" t="s">
        <v>27</v>
      </c>
      <c r="F125" s="3">
        <v>26323</v>
      </c>
      <c r="G125" t="s">
        <v>21</v>
      </c>
      <c r="H125" t="s">
        <v>21</v>
      </c>
      <c r="I125" s="4" t="str">
        <f>VLOOKUP(A125, gaming_health_data!A:N, 2, FALSE)</f>
        <v>Tablet</v>
      </c>
      <c r="J125" t="str">
        <f>VLOOKUP(A125, gaming_health_data!A:N, 3, FALSE)</f>
        <v>Fighting</v>
      </c>
      <c r="K125" t="str">
        <f>VLOOKUP(A125, gaming_health_data!A:N, 4, FALSE)</f>
        <v>Loneliness</v>
      </c>
      <c r="L125">
        <f>VLOOKUP(A125, gaming_health_data!A:N, 5, FALSE)</f>
        <v>11</v>
      </c>
      <c r="M125">
        <f>VLOOKUP(A125, gaming_health_data!A:N, 6, FALSE)</f>
        <v>517</v>
      </c>
      <c r="N125">
        <f>VLOOKUP(A125, gaming_health_data!A:N, 7, FALSE)</f>
        <v>8</v>
      </c>
      <c r="O125">
        <f>VLOOKUP(A125, gaming_health_data!A:N, 9, FALSE)</f>
        <v>50</v>
      </c>
      <c r="P125">
        <f>VLOOKUP(A125, gaming_health_data!A:N, 10, FALSE)</f>
        <v>94</v>
      </c>
      <c r="Q125">
        <f>VLOOKUP(A125, gaming_health_data!A:N, 11, FALSE)</f>
        <v>22</v>
      </c>
      <c r="R125">
        <f>VLOOKUP(A125, gaming_health_data!A:N, 12, FALSE)</f>
        <v>74</v>
      </c>
      <c r="S125">
        <f>VLOOKUP(A125, gaming_health_data!A:N, 13, FALSE)</f>
        <v>9</v>
      </c>
      <c r="T125">
        <f>VLOOKUP(A125, gaming_health_data!A:N, 14, FALSE)</f>
        <v>24</v>
      </c>
    </row>
    <row r="126" spans="1:20" ht="15.75">
      <c r="A126">
        <v>10131</v>
      </c>
      <c r="B126" t="s">
        <v>1012</v>
      </c>
      <c r="C126">
        <v>20</v>
      </c>
      <c r="D126" t="s">
        <v>26</v>
      </c>
      <c r="E126" t="s">
        <v>54</v>
      </c>
      <c r="F126" s="3">
        <v>98413</v>
      </c>
      <c r="G126" t="s">
        <v>17</v>
      </c>
      <c r="H126" t="s">
        <v>21</v>
      </c>
      <c r="I126" s="4" t="str">
        <f>VLOOKUP(A126, gaming_health_data!A:N, 2, FALSE)</f>
        <v>Cell Phone</v>
      </c>
      <c r="J126" t="str">
        <f>VLOOKUP(A126, gaming_health_data!A:N, 3, FALSE)</f>
        <v>FPS</v>
      </c>
      <c r="K126" t="str">
        <f>VLOOKUP(A126, gaming_health_data!A:N, 4, FALSE)</f>
        <v>Relaxation</v>
      </c>
      <c r="L126">
        <f>VLOOKUP(A126, gaming_health_data!A:N, 5, FALSE)</f>
        <v>6</v>
      </c>
      <c r="M126">
        <f>VLOOKUP(A126, gaming_health_data!A:N, 6, FALSE)</f>
        <v>882</v>
      </c>
      <c r="N126">
        <f>VLOOKUP(A126, gaming_health_data!A:N, 7, FALSE)</f>
        <v>9</v>
      </c>
      <c r="O126">
        <f>VLOOKUP(A126, gaming_health_data!A:N, 9, FALSE)</f>
        <v>31</v>
      </c>
      <c r="P126">
        <f>VLOOKUP(A126, gaming_health_data!A:N, 10, FALSE)</f>
        <v>8</v>
      </c>
      <c r="Q126">
        <f>VLOOKUP(A126, gaming_health_data!A:N, 11, FALSE)</f>
        <v>30</v>
      </c>
      <c r="R126">
        <f>VLOOKUP(A126, gaming_health_data!A:N, 12, FALSE)</f>
        <v>84</v>
      </c>
      <c r="S126">
        <f>VLOOKUP(A126, gaming_health_data!A:N, 13, FALSE)</f>
        <v>86</v>
      </c>
      <c r="T126">
        <f>VLOOKUP(A126, gaming_health_data!A:N, 14, FALSE)</f>
        <v>78</v>
      </c>
    </row>
    <row r="127" spans="1:20" ht="15.75">
      <c r="A127">
        <v>10132</v>
      </c>
      <c r="B127" t="s">
        <v>1013</v>
      </c>
      <c r="C127">
        <v>21</v>
      </c>
      <c r="D127" t="s">
        <v>15</v>
      </c>
      <c r="E127" t="s">
        <v>44</v>
      </c>
      <c r="F127" s="3">
        <v>3462</v>
      </c>
      <c r="G127" t="s">
        <v>21</v>
      </c>
      <c r="H127" t="s">
        <v>21</v>
      </c>
      <c r="I127" s="4" t="str">
        <f>VLOOKUP(A127, gaming_health_data!A:N, 2, FALSE)</f>
        <v>Xbox</v>
      </c>
      <c r="J127" t="str">
        <f>VLOOKUP(A127, gaming_health_data!A:N, 3, FALSE)</f>
        <v>Horror</v>
      </c>
      <c r="K127" t="str">
        <f>VLOOKUP(A127, gaming_health_data!A:N, 4, FALSE)</f>
        <v>Entertainment</v>
      </c>
      <c r="L127">
        <f>VLOOKUP(A127, gaming_health_data!A:N, 5, FALSE)</f>
        <v>5</v>
      </c>
      <c r="M127">
        <f>VLOOKUP(A127, gaming_health_data!A:N, 6, FALSE)</f>
        <v>738</v>
      </c>
      <c r="N127">
        <f>VLOOKUP(A127, gaming_health_data!A:N, 7, FALSE)</f>
        <v>7</v>
      </c>
      <c r="O127">
        <f>VLOOKUP(A127, gaming_health_data!A:N, 9, FALSE)</f>
        <v>85</v>
      </c>
      <c r="P127">
        <f>VLOOKUP(A127, gaming_health_data!A:N, 10, FALSE)</f>
        <v>26</v>
      </c>
      <c r="Q127">
        <f>VLOOKUP(A127, gaming_health_data!A:N, 11, FALSE)</f>
        <v>20</v>
      </c>
      <c r="R127">
        <f>VLOOKUP(A127, gaming_health_data!A:N, 12, FALSE)</f>
        <v>56</v>
      </c>
      <c r="S127">
        <f>VLOOKUP(A127, gaming_health_data!A:N, 13, FALSE)</f>
        <v>82</v>
      </c>
      <c r="T127">
        <f>VLOOKUP(A127, gaming_health_data!A:N, 14, FALSE)</f>
        <v>69</v>
      </c>
    </row>
    <row r="128" spans="1:20" ht="15.75">
      <c r="A128">
        <v>10133</v>
      </c>
      <c r="B128" t="s">
        <v>1014</v>
      </c>
      <c r="C128">
        <v>20</v>
      </c>
      <c r="D128" t="s">
        <v>26</v>
      </c>
      <c r="E128" t="s">
        <v>39</v>
      </c>
      <c r="F128" s="3">
        <v>187553</v>
      </c>
      <c r="G128" t="s">
        <v>17</v>
      </c>
      <c r="H128" t="s">
        <v>17</v>
      </c>
      <c r="I128" s="4" t="str">
        <f>VLOOKUP(A128, gaming_health_data!A:N, 2, FALSE)</f>
        <v>Cell Phone</v>
      </c>
      <c r="J128" t="str">
        <f>VLOOKUP(A128, gaming_health_data!A:N, 3, FALSE)</f>
        <v>MMORPG</v>
      </c>
      <c r="K128" t="str">
        <f>VLOOKUP(A128, gaming_health_data!A:N, 4, FALSE)</f>
        <v>Stress Relief</v>
      </c>
      <c r="L128">
        <f>VLOOKUP(A128, gaming_health_data!A:N, 5, FALSE)</f>
        <v>3</v>
      </c>
      <c r="M128">
        <f>VLOOKUP(A128, gaming_health_data!A:N, 6, FALSE)</f>
        <v>213</v>
      </c>
      <c r="N128">
        <f>VLOOKUP(A128, gaming_health_data!A:N, 7, FALSE)</f>
        <v>10</v>
      </c>
      <c r="O128">
        <f>VLOOKUP(A128, gaming_health_data!A:N, 9, FALSE)</f>
        <v>23</v>
      </c>
      <c r="P128">
        <f>VLOOKUP(A128, gaming_health_data!A:N, 10, FALSE)</f>
        <v>80</v>
      </c>
      <c r="Q128">
        <f>VLOOKUP(A128, gaming_health_data!A:N, 11, FALSE)</f>
        <v>35</v>
      </c>
      <c r="R128">
        <f>VLOOKUP(A128, gaming_health_data!A:N, 12, FALSE)</f>
        <v>35</v>
      </c>
      <c r="S128">
        <f>VLOOKUP(A128, gaming_health_data!A:N, 13, FALSE)</f>
        <v>90</v>
      </c>
      <c r="T128">
        <f>VLOOKUP(A128, gaming_health_data!A:N, 14, FALSE)</f>
        <v>68</v>
      </c>
    </row>
    <row r="129" spans="1:20" ht="15.75">
      <c r="A129">
        <v>10134</v>
      </c>
      <c r="B129" t="s">
        <v>1015</v>
      </c>
      <c r="C129">
        <v>30</v>
      </c>
      <c r="D129" t="s">
        <v>15</v>
      </c>
      <c r="E129" t="s">
        <v>22</v>
      </c>
      <c r="F129" s="3">
        <v>85494</v>
      </c>
      <c r="G129" t="s">
        <v>17</v>
      </c>
      <c r="H129" t="s">
        <v>21</v>
      </c>
      <c r="I129" s="4" t="str">
        <f>VLOOKUP(A129, gaming_health_data!A:N, 2, FALSE)</f>
        <v>Tablet</v>
      </c>
      <c r="J129" t="str">
        <f>VLOOKUP(A129, gaming_health_data!A:N, 3, FALSE)</f>
        <v>MOBA</v>
      </c>
      <c r="K129" t="str">
        <f>VLOOKUP(A129, gaming_health_data!A:N, 4, FALSE)</f>
        <v>Entertainment</v>
      </c>
      <c r="L129">
        <f>VLOOKUP(A129, gaming_health_data!A:N, 5, FALSE)</f>
        <v>2</v>
      </c>
      <c r="M129">
        <f>VLOOKUP(A129, gaming_health_data!A:N, 6, FALSE)</f>
        <v>443</v>
      </c>
      <c r="N129">
        <f>VLOOKUP(A129, gaming_health_data!A:N, 7, FALSE)</f>
        <v>11</v>
      </c>
      <c r="O129">
        <f>VLOOKUP(A129, gaming_health_data!A:N, 9, FALSE)</f>
        <v>51</v>
      </c>
      <c r="P129">
        <f>VLOOKUP(A129, gaming_health_data!A:N, 10, FALSE)</f>
        <v>63</v>
      </c>
      <c r="Q129">
        <f>VLOOKUP(A129, gaming_health_data!A:N, 11, FALSE)</f>
        <v>35</v>
      </c>
      <c r="R129">
        <f>VLOOKUP(A129, gaming_health_data!A:N, 12, FALSE)</f>
        <v>10</v>
      </c>
      <c r="S129">
        <f>VLOOKUP(A129, gaming_health_data!A:N, 13, FALSE)</f>
        <v>45</v>
      </c>
      <c r="T129">
        <f>VLOOKUP(A129, gaming_health_data!A:N, 14, FALSE)</f>
        <v>34</v>
      </c>
    </row>
    <row r="130" spans="1:20" ht="15.75">
      <c r="A130">
        <v>10135</v>
      </c>
      <c r="B130" t="s">
        <v>1016</v>
      </c>
      <c r="C130">
        <v>26</v>
      </c>
      <c r="D130" t="s">
        <v>15</v>
      </c>
      <c r="E130" t="s">
        <v>56</v>
      </c>
      <c r="F130" s="3">
        <v>134785</v>
      </c>
      <c r="G130" t="s">
        <v>21</v>
      </c>
      <c r="H130" t="s">
        <v>17</v>
      </c>
      <c r="I130" s="4" t="str">
        <f>VLOOKUP(A130, gaming_health_data!A:N, 2, FALSE)</f>
        <v>Cell Phone</v>
      </c>
      <c r="J130" t="str">
        <f>VLOOKUP(A130, gaming_health_data!A:N, 3, FALSE)</f>
        <v>Survival</v>
      </c>
      <c r="K130" t="str">
        <f>VLOOKUP(A130, gaming_health_data!A:N, 4, FALSE)</f>
        <v>Stress Relief</v>
      </c>
      <c r="L130">
        <f>VLOOKUP(A130, gaming_health_data!A:N, 5, FALSE)</f>
        <v>8</v>
      </c>
      <c r="M130">
        <f>VLOOKUP(A130, gaming_health_data!A:N, 6, FALSE)</f>
        <v>96</v>
      </c>
      <c r="N130">
        <f>VLOOKUP(A130, gaming_health_data!A:N, 7, FALSE)</f>
        <v>8</v>
      </c>
      <c r="O130">
        <f>VLOOKUP(A130, gaming_health_data!A:N, 9, FALSE)</f>
        <v>98</v>
      </c>
      <c r="P130">
        <f>VLOOKUP(A130, gaming_health_data!A:N, 10, FALSE)</f>
        <v>23</v>
      </c>
      <c r="Q130">
        <f>VLOOKUP(A130, gaming_health_data!A:N, 11, FALSE)</f>
        <v>20</v>
      </c>
      <c r="R130">
        <f>VLOOKUP(A130, gaming_health_data!A:N, 12, FALSE)</f>
        <v>40</v>
      </c>
      <c r="S130">
        <f>VLOOKUP(A130, gaming_health_data!A:N, 13, FALSE)</f>
        <v>41</v>
      </c>
      <c r="T130">
        <f>VLOOKUP(A130, gaming_health_data!A:N, 14, FALSE)</f>
        <v>89</v>
      </c>
    </row>
    <row r="131" spans="1:20" ht="15.75">
      <c r="A131">
        <v>10136</v>
      </c>
      <c r="B131" t="s">
        <v>1017</v>
      </c>
      <c r="C131">
        <v>27</v>
      </c>
      <c r="D131" t="s">
        <v>26</v>
      </c>
      <c r="E131" t="s">
        <v>30</v>
      </c>
      <c r="F131" s="3">
        <v>154765</v>
      </c>
      <c r="G131" t="s">
        <v>21</v>
      </c>
      <c r="H131" t="s">
        <v>17</v>
      </c>
      <c r="I131" s="4" t="str">
        <f>VLOOKUP(A131, gaming_health_data!A:N, 2, FALSE)</f>
        <v>Xbox</v>
      </c>
      <c r="J131" t="str">
        <f>VLOOKUP(A131, gaming_health_data!A:N, 3, FALSE)</f>
        <v>MOBA</v>
      </c>
      <c r="K131" t="str">
        <f>VLOOKUP(A131, gaming_health_data!A:N, 4, FALSE)</f>
        <v>Habit</v>
      </c>
      <c r="L131">
        <f>VLOOKUP(A131, gaming_health_data!A:N, 5, FALSE)</f>
        <v>9</v>
      </c>
      <c r="M131">
        <f>VLOOKUP(A131, gaming_health_data!A:N, 6, FALSE)</f>
        <v>968</v>
      </c>
      <c r="N131">
        <f>VLOOKUP(A131, gaming_health_data!A:N, 7, FALSE)</f>
        <v>10</v>
      </c>
      <c r="O131">
        <f>VLOOKUP(A131, gaming_health_data!A:N, 9, FALSE)</f>
        <v>48</v>
      </c>
      <c r="P131">
        <f>VLOOKUP(A131, gaming_health_data!A:N, 10, FALSE)</f>
        <v>68</v>
      </c>
      <c r="Q131">
        <f>VLOOKUP(A131, gaming_health_data!A:N, 11, FALSE)</f>
        <v>97</v>
      </c>
      <c r="R131">
        <f>VLOOKUP(A131, gaming_health_data!A:N, 12, FALSE)</f>
        <v>60</v>
      </c>
      <c r="S131">
        <f>VLOOKUP(A131, gaming_health_data!A:N, 13, FALSE)</f>
        <v>69</v>
      </c>
      <c r="T131">
        <f>VLOOKUP(A131, gaming_health_data!A:N, 14, FALSE)</f>
        <v>60</v>
      </c>
    </row>
    <row r="132" spans="1:20" ht="15.75">
      <c r="A132">
        <v>10137</v>
      </c>
      <c r="B132" t="s">
        <v>1018</v>
      </c>
      <c r="C132">
        <v>18</v>
      </c>
      <c r="D132" t="s">
        <v>15</v>
      </c>
      <c r="E132" t="s">
        <v>30</v>
      </c>
      <c r="F132" s="3">
        <v>46530</v>
      </c>
      <c r="G132" t="s">
        <v>21</v>
      </c>
      <c r="H132" t="s">
        <v>17</v>
      </c>
      <c r="I132" s="4" t="str">
        <f>VLOOKUP(A132, gaming_health_data!A:N, 2, FALSE)</f>
        <v>Tablet</v>
      </c>
      <c r="J132" t="str">
        <f>VLOOKUP(A132, gaming_health_data!A:N, 3, FALSE)</f>
        <v>Sports</v>
      </c>
      <c r="K132" t="str">
        <f>VLOOKUP(A132, gaming_health_data!A:N, 4, FALSE)</f>
        <v>Loneliness</v>
      </c>
      <c r="L132">
        <f>VLOOKUP(A132, gaming_health_data!A:N, 5, FALSE)</f>
        <v>5</v>
      </c>
      <c r="M132">
        <f>VLOOKUP(A132, gaming_health_data!A:N, 6, FALSE)</f>
        <v>291</v>
      </c>
      <c r="N132">
        <f>VLOOKUP(A132, gaming_health_data!A:N, 7, FALSE)</f>
        <v>5</v>
      </c>
      <c r="O132">
        <f>VLOOKUP(A132, gaming_health_data!A:N, 9, FALSE)</f>
        <v>41</v>
      </c>
      <c r="P132">
        <f>VLOOKUP(A132, gaming_health_data!A:N, 10, FALSE)</f>
        <v>25</v>
      </c>
      <c r="Q132">
        <f>VLOOKUP(A132, gaming_health_data!A:N, 11, FALSE)</f>
        <v>33</v>
      </c>
      <c r="R132">
        <f>VLOOKUP(A132, gaming_health_data!A:N, 12, FALSE)</f>
        <v>34</v>
      </c>
      <c r="S132">
        <f>VLOOKUP(A132, gaming_health_data!A:N, 13, FALSE)</f>
        <v>9</v>
      </c>
      <c r="T132">
        <f>VLOOKUP(A132, gaming_health_data!A:N, 14, FALSE)</f>
        <v>96</v>
      </c>
    </row>
    <row r="133" spans="1:20" ht="15.75">
      <c r="A133">
        <v>10138</v>
      </c>
      <c r="B133" t="s">
        <v>1019</v>
      </c>
      <c r="C133">
        <v>31</v>
      </c>
      <c r="D133" t="s">
        <v>26</v>
      </c>
      <c r="E133" t="s">
        <v>36</v>
      </c>
      <c r="F133" s="3">
        <v>199724</v>
      </c>
      <c r="G133" t="s">
        <v>17</v>
      </c>
      <c r="H133" t="s">
        <v>17</v>
      </c>
      <c r="I133" s="4" t="str">
        <f>VLOOKUP(A133, gaming_health_data!A:N, 2, FALSE)</f>
        <v>Nintendo</v>
      </c>
      <c r="J133" t="str">
        <f>VLOOKUP(A133, gaming_health_data!A:N, 3, FALSE)</f>
        <v>MOBA</v>
      </c>
      <c r="K133" t="str">
        <f>VLOOKUP(A133, gaming_health_data!A:N, 4, FALSE)</f>
        <v>Relaxation</v>
      </c>
      <c r="L133">
        <f>VLOOKUP(A133, gaming_health_data!A:N, 5, FALSE)</f>
        <v>11</v>
      </c>
      <c r="M133">
        <f>VLOOKUP(A133, gaming_health_data!A:N, 6, FALSE)</f>
        <v>820</v>
      </c>
      <c r="N133">
        <f>VLOOKUP(A133, gaming_health_data!A:N, 7, FALSE)</f>
        <v>9</v>
      </c>
      <c r="O133">
        <f>VLOOKUP(A133, gaming_health_data!A:N, 9, FALSE)</f>
        <v>4</v>
      </c>
      <c r="P133">
        <f>VLOOKUP(A133, gaming_health_data!A:N, 10, FALSE)</f>
        <v>33</v>
      </c>
      <c r="Q133">
        <f>VLOOKUP(A133, gaming_health_data!A:N, 11, FALSE)</f>
        <v>92</v>
      </c>
      <c r="R133">
        <f>VLOOKUP(A133, gaming_health_data!A:N, 12, FALSE)</f>
        <v>75</v>
      </c>
      <c r="S133">
        <f>VLOOKUP(A133, gaming_health_data!A:N, 13, FALSE)</f>
        <v>65</v>
      </c>
      <c r="T133">
        <f>VLOOKUP(A133, gaming_health_data!A:N, 14, FALSE)</f>
        <v>76</v>
      </c>
    </row>
    <row r="134" spans="1:20" ht="15.75">
      <c r="A134">
        <v>10139</v>
      </c>
      <c r="B134" t="s">
        <v>1020</v>
      </c>
      <c r="C134">
        <v>30</v>
      </c>
      <c r="D134" t="s">
        <v>26</v>
      </c>
      <c r="E134" t="s">
        <v>54</v>
      </c>
      <c r="F134" s="3">
        <v>36945</v>
      </c>
      <c r="G134" t="s">
        <v>17</v>
      </c>
      <c r="H134" t="s">
        <v>17</v>
      </c>
      <c r="I134" s="4" t="str">
        <f>VLOOKUP(A134, gaming_health_data!A:N, 2, FALSE)</f>
        <v>Tablet</v>
      </c>
      <c r="J134" t="str">
        <f>VLOOKUP(A134, gaming_health_data!A:N, 3, FALSE)</f>
        <v>MOBA</v>
      </c>
      <c r="K134" t="str">
        <f>VLOOKUP(A134, gaming_health_data!A:N, 4, FALSE)</f>
        <v>Competition</v>
      </c>
      <c r="L134">
        <f>VLOOKUP(A134, gaming_health_data!A:N, 5, FALSE)</f>
        <v>7</v>
      </c>
      <c r="M134">
        <f>VLOOKUP(A134, gaming_health_data!A:N, 6, FALSE)</f>
        <v>941</v>
      </c>
      <c r="N134">
        <f>VLOOKUP(A134, gaming_health_data!A:N, 7, FALSE)</f>
        <v>11</v>
      </c>
      <c r="O134">
        <f>VLOOKUP(A134, gaming_health_data!A:N, 9, FALSE)</f>
        <v>72</v>
      </c>
      <c r="P134">
        <f>VLOOKUP(A134, gaming_health_data!A:N, 10, FALSE)</f>
        <v>20</v>
      </c>
      <c r="Q134">
        <f>VLOOKUP(A134, gaming_health_data!A:N, 11, FALSE)</f>
        <v>72</v>
      </c>
      <c r="R134">
        <f>VLOOKUP(A134, gaming_health_data!A:N, 12, FALSE)</f>
        <v>3</v>
      </c>
      <c r="S134">
        <f>VLOOKUP(A134, gaming_health_data!A:N, 13, FALSE)</f>
        <v>21</v>
      </c>
      <c r="T134">
        <f>VLOOKUP(A134, gaming_health_data!A:N, 14, FALSE)</f>
        <v>95</v>
      </c>
    </row>
    <row r="135" spans="1:20" ht="15.75">
      <c r="A135">
        <v>10140</v>
      </c>
      <c r="B135" t="s">
        <v>1021</v>
      </c>
      <c r="C135">
        <v>23</v>
      </c>
      <c r="D135" t="s">
        <v>26</v>
      </c>
      <c r="E135" t="s">
        <v>44</v>
      </c>
      <c r="F135" s="3">
        <v>28054</v>
      </c>
      <c r="G135" t="s">
        <v>17</v>
      </c>
      <c r="H135" t="s">
        <v>17</v>
      </c>
      <c r="I135" s="4" t="str">
        <f>VLOOKUP(A135, gaming_health_data!A:N, 2, FALSE)</f>
        <v>Nintendo</v>
      </c>
      <c r="J135" t="str">
        <f>VLOOKUP(A135, gaming_health_data!A:N, 3, FALSE)</f>
        <v>RPG</v>
      </c>
      <c r="K135" t="str">
        <f>VLOOKUP(A135, gaming_health_data!A:N, 4, FALSE)</f>
        <v>Relaxation</v>
      </c>
      <c r="L135">
        <f>VLOOKUP(A135, gaming_health_data!A:N, 5, FALSE)</f>
        <v>6</v>
      </c>
      <c r="M135">
        <f>VLOOKUP(A135, gaming_health_data!A:N, 6, FALSE)</f>
        <v>477</v>
      </c>
      <c r="N135">
        <f>VLOOKUP(A135, gaming_health_data!A:N, 7, FALSE)</f>
        <v>8</v>
      </c>
      <c r="O135">
        <f>VLOOKUP(A135, gaming_health_data!A:N, 9, FALSE)</f>
        <v>19</v>
      </c>
      <c r="P135">
        <f>VLOOKUP(A135, gaming_health_data!A:N, 10, FALSE)</f>
        <v>51</v>
      </c>
      <c r="Q135">
        <f>VLOOKUP(A135, gaming_health_data!A:N, 11, FALSE)</f>
        <v>73</v>
      </c>
      <c r="R135">
        <f>VLOOKUP(A135, gaming_health_data!A:N, 12, FALSE)</f>
        <v>72</v>
      </c>
      <c r="S135">
        <f>VLOOKUP(A135, gaming_health_data!A:N, 13, FALSE)</f>
        <v>95</v>
      </c>
      <c r="T135">
        <f>VLOOKUP(A135, gaming_health_data!A:N, 14, FALSE)</f>
        <v>57</v>
      </c>
    </row>
    <row r="136" spans="1:20" ht="15.75">
      <c r="A136">
        <v>10141</v>
      </c>
      <c r="B136" t="s">
        <v>1022</v>
      </c>
      <c r="C136">
        <v>21</v>
      </c>
      <c r="D136" t="s">
        <v>26</v>
      </c>
      <c r="E136" t="s">
        <v>44</v>
      </c>
      <c r="F136" s="3">
        <v>93797</v>
      </c>
      <c r="G136" t="s">
        <v>17</v>
      </c>
      <c r="H136" t="s">
        <v>21</v>
      </c>
      <c r="I136" s="4" t="str">
        <f>VLOOKUP(A136, gaming_health_data!A:N, 2, FALSE)</f>
        <v>PC</v>
      </c>
      <c r="J136" t="str">
        <f>VLOOKUP(A136, gaming_health_data!A:N, 3, FALSE)</f>
        <v>Racing</v>
      </c>
      <c r="K136" t="str">
        <f>VLOOKUP(A136, gaming_health_data!A:N, 4, FALSE)</f>
        <v>Loneliness</v>
      </c>
      <c r="L136">
        <f>VLOOKUP(A136, gaming_health_data!A:N, 5, FALSE)</f>
        <v>10</v>
      </c>
      <c r="M136">
        <f>VLOOKUP(A136, gaming_health_data!A:N, 6, FALSE)</f>
        <v>912</v>
      </c>
      <c r="N136">
        <f>VLOOKUP(A136, gaming_health_data!A:N, 7, FALSE)</f>
        <v>4</v>
      </c>
      <c r="O136">
        <f>VLOOKUP(A136, gaming_health_data!A:N, 9, FALSE)</f>
        <v>7</v>
      </c>
      <c r="P136">
        <f>VLOOKUP(A136, gaming_health_data!A:N, 10, FALSE)</f>
        <v>77</v>
      </c>
      <c r="Q136">
        <f>VLOOKUP(A136, gaming_health_data!A:N, 11, FALSE)</f>
        <v>36</v>
      </c>
      <c r="R136">
        <f>VLOOKUP(A136, gaming_health_data!A:N, 12, FALSE)</f>
        <v>2</v>
      </c>
      <c r="S136">
        <f>VLOOKUP(A136, gaming_health_data!A:N, 13, FALSE)</f>
        <v>58</v>
      </c>
      <c r="T136">
        <f>VLOOKUP(A136, gaming_health_data!A:N, 14, FALSE)</f>
        <v>46</v>
      </c>
    </row>
    <row r="137" spans="1:20" ht="15.75">
      <c r="A137">
        <v>10142</v>
      </c>
      <c r="B137" t="s">
        <v>898</v>
      </c>
      <c r="C137">
        <v>33</v>
      </c>
      <c r="D137" t="s">
        <v>26</v>
      </c>
      <c r="E137" t="s">
        <v>22</v>
      </c>
      <c r="F137" s="3">
        <v>33404</v>
      </c>
      <c r="G137" t="s">
        <v>17</v>
      </c>
      <c r="H137" t="s">
        <v>17</v>
      </c>
      <c r="I137" s="4" t="str">
        <f>VLOOKUP(A137, gaming_health_data!A:N, 2, FALSE)</f>
        <v>PlayStation</v>
      </c>
      <c r="J137" t="str">
        <f>VLOOKUP(A137, gaming_health_data!A:N, 3, FALSE)</f>
        <v>MMORPG</v>
      </c>
      <c r="K137" t="str">
        <f>VLOOKUP(A137, gaming_health_data!A:N, 4, FALSE)</f>
        <v>Relaxation</v>
      </c>
      <c r="L137">
        <f>VLOOKUP(A137, gaming_health_data!A:N, 5, FALSE)</f>
        <v>10</v>
      </c>
      <c r="M137">
        <f>VLOOKUP(A137, gaming_health_data!A:N, 6, FALSE)</f>
        <v>612</v>
      </c>
      <c r="N137">
        <f>VLOOKUP(A137, gaming_health_data!A:N, 7, FALSE)</f>
        <v>11</v>
      </c>
      <c r="O137">
        <f>VLOOKUP(A137, gaming_health_data!A:N, 9, FALSE)</f>
        <v>70</v>
      </c>
      <c r="P137">
        <f>VLOOKUP(A137, gaming_health_data!A:N, 10, FALSE)</f>
        <v>42</v>
      </c>
      <c r="Q137">
        <f>VLOOKUP(A137, gaming_health_data!A:N, 11, FALSE)</f>
        <v>23</v>
      </c>
      <c r="R137">
        <f>VLOOKUP(A137, gaming_health_data!A:N, 12, FALSE)</f>
        <v>77</v>
      </c>
      <c r="S137">
        <f>VLOOKUP(A137, gaming_health_data!A:N, 13, FALSE)</f>
        <v>34</v>
      </c>
      <c r="T137">
        <f>VLOOKUP(A137, gaming_health_data!A:N, 14, FALSE)</f>
        <v>3</v>
      </c>
    </row>
    <row r="138" spans="1:20" ht="15.75">
      <c r="A138">
        <v>10143</v>
      </c>
      <c r="B138" t="s">
        <v>1023</v>
      </c>
      <c r="C138">
        <v>29</v>
      </c>
      <c r="D138" t="s">
        <v>15</v>
      </c>
      <c r="E138" t="s">
        <v>53</v>
      </c>
      <c r="F138" s="3">
        <v>112562</v>
      </c>
      <c r="G138" t="s">
        <v>21</v>
      </c>
      <c r="H138" t="s">
        <v>17</v>
      </c>
      <c r="I138" s="4" t="str">
        <f>VLOOKUP(A138, gaming_health_data!A:N, 2, FALSE)</f>
        <v>PlayStation</v>
      </c>
      <c r="J138" t="str">
        <f>VLOOKUP(A138, gaming_health_data!A:N, 3, FALSE)</f>
        <v>RPG</v>
      </c>
      <c r="K138" t="str">
        <f>VLOOKUP(A138, gaming_health_data!A:N, 4, FALSE)</f>
        <v>Escapism</v>
      </c>
      <c r="L138">
        <f>VLOOKUP(A138, gaming_health_data!A:N, 5, FALSE)</f>
        <v>10</v>
      </c>
      <c r="M138">
        <f>VLOOKUP(A138, gaming_health_data!A:N, 6, FALSE)</f>
        <v>471</v>
      </c>
      <c r="N138">
        <f>VLOOKUP(A138, gaming_health_data!A:N, 7, FALSE)</f>
        <v>4</v>
      </c>
      <c r="O138">
        <f>VLOOKUP(A138, gaming_health_data!A:N, 9, FALSE)</f>
        <v>17</v>
      </c>
      <c r="P138">
        <f>VLOOKUP(A138, gaming_health_data!A:N, 10, FALSE)</f>
        <v>66</v>
      </c>
      <c r="Q138">
        <f>VLOOKUP(A138, gaming_health_data!A:N, 11, FALSE)</f>
        <v>27</v>
      </c>
      <c r="R138">
        <f>VLOOKUP(A138, gaming_health_data!A:N, 12, FALSE)</f>
        <v>22</v>
      </c>
      <c r="S138">
        <f>VLOOKUP(A138, gaming_health_data!A:N, 13, FALSE)</f>
        <v>48</v>
      </c>
      <c r="T138">
        <f>VLOOKUP(A138, gaming_health_data!A:N, 14, FALSE)</f>
        <v>89</v>
      </c>
    </row>
    <row r="139" spans="1:20" ht="15.75">
      <c r="A139">
        <v>10145</v>
      </c>
      <c r="B139" t="s">
        <v>1024</v>
      </c>
      <c r="C139">
        <v>28</v>
      </c>
      <c r="D139" t="s">
        <v>15</v>
      </c>
      <c r="E139" t="s">
        <v>56</v>
      </c>
      <c r="F139" s="3">
        <v>56018</v>
      </c>
      <c r="G139" t="s">
        <v>17</v>
      </c>
      <c r="H139" t="s">
        <v>17</v>
      </c>
      <c r="I139" s="4" t="str">
        <f>VLOOKUP(A139, gaming_health_data!A:N, 2, FALSE)</f>
        <v>Xbox</v>
      </c>
      <c r="J139" t="str">
        <f>VLOOKUP(A139, gaming_health_data!A:N, 3, FALSE)</f>
        <v>MMORPG</v>
      </c>
      <c r="K139" t="str">
        <f>VLOOKUP(A139, gaming_health_data!A:N, 4, FALSE)</f>
        <v>Entertainment</v>
      </c>
      <c r="L139">
        <f>VLOOKUP(A139, gaming_health_data!A:N, 5, FALSE)</f>
        <v>1</v>
      </c>
      <c r="M139">
        <f>VLOOKUP(A139, gaming_health_data!A:N, 6, FALSE)</f>
        <v>846</v>
      </c>
      <c r="N139">
        <f>VLOOKUP(A139, gaming_health_data!A:N, 7, FALSE)</f>
        <v>11</v>
      </c>
      <c r="O139">
        <f>VLOOKUP(A139, gaming_health_data!A:N, 9, FALSE)</f>
        <v>33</v>
      </c>
      <c r="P139">
        <f>VLOOKUP(A139, gaming_health_data!A:N, 10, FALSE)</f>
        <v>86</v>
      </c>
      <c r="Q139">
        <f>VLOOKUP(A139, gaming_health_data!A:N, 11, FALSE)</f>
        <v>11</v>
      </c>
      <c r="R139">
        <f>VLOOKUP(A139, gaming_health_data!A:N, 12, FALSE)</f>
        <v>11</v>
      </c>
      <c r="S139">
        <f>VLOOKUP(A139, gaming_health_data!A:N, 13, FALSE)</f>
        <v>48</v>
      </c>
      <c r="T139">
        <f>VLOOKUP(A139, gaming_health_data!A:N, 14, FALSE)</f>
        <v>18</v>
      </c>
    </row>
    <row r="140" spans="1:20" ht="15.75">
      <c r="A140">
        <v>10146</v>
      </c>
      <c r="B140" t="s">
        <v>1025</v>
      </c>
      <c r="C140">
        <v>32</v>
      </c>
      <c r="D140" t="s">
        <v>26</v>
      </c>
      <c r="E140" t="s">
        <v>53</v>
      </c>
      <c r="F140" s="3">
        <v>50746</v>
      </c>
      <c r="G140" t="s">
        <v>17</v>
      </c>
      <c r="H140" t="s">
        <v>17</v>
      </c>
      <c r="I140" s="4" t="str">
        <f>VLOOKUP(A140, gaming_health_data!A:N, 2, FALSE)</f>
        <v>Tablet</v>
      </c>
      <c r="J140" t="str">
        <f>VLOOKUP(A140, gaming_health_data!A:N, 3, FALSE)</f>
        <v>Fighting</v>
      </c>
      <c r="K140" t="str">
        <f>VLOOKUP(A140, gaming_health_data!A:N, 4, FALSE)</f>
        <v>Loneliness</v>
      </c>
      <c r="L140">
        <f>VLOOKUP(A140, gaming_health_data!A:N, 5, FALSE)</f>
        <v>11</v>
      </c>
      <c r="M140">
        <f>VLOOKUP(A140, gaming_health_data!A:N, 6, FALSE)</f>
        <v>728</v>
      </c>
      <c r="N140">
        <f>VLOOKUP(A140, gaming_health_data!A:N, 7, FALSE)</f>
        <v>6</v>
      </c>
      <c r="O140">
        <f>VLOOKUP(A140, gaming_health_data!A:N, 9, FALSE)</f>
        <v>20</v>
      </c>
      <c r="P140">
        <f>VLOOKUP(A140, gaming_health_data!A:N, 10, FALSE)</f>
        <v>44</v>
      </c>
      <c r="Q140">
        <f>VLOOKUP(A140, gaming_health_data!A:N, 11, FALSE)</f>
        <v>92</v>
      </c>
      <c r="R140">
        <f>VLOOKUP(A140, gaming_health_data!A:N, 12, FALSE)</f>
        <v>52</v>
      </c>
      <c r="S140">
        <f>VLOOKUP(A140, gaming_health_data!A:N, 13, FALSE)</f>
        <v>51</v>
      </c>
      <c r="T140">
        <f>VLOOKUP(A140, gaming_health_data!A:N, 14, FALSE)</f>
        <v>96</v>
      </c>
    </row>
    <row r="141" spans="1:20" ht="15.75">
      <c r="A141">
        <v>10147</v>
      </c>
      <c r="B141" t="s">
        <v>1026</v>
      </c>
      <c r="C141">
        <v>33</v>
      </c>
      <c r="D141" t="s">
        <v>27</v>
      </c>
      <c r="E141" t="s">
        <v>41</v>
      </c>
      <c r="F141" s="3">
        <v>187295</v>
      </c>
      <c r="G141" t="s">
        <v>21</v>
      </c>
      <c r="H141" t="s">
        <v>21</v>
      </c>
      <c r="I141" s="4" t="str">
        <f>VLOOKUP(A141, gaming_health_data!A:N, 2, FALSE)</f>
        <v>Tablet</v>
      </c>
      <c r="J141" t="str">
        <f>VLOOKUP(A141, gaming_health_data!A:N, 3, FALSE)</f>
        <v>Survival</v>
      </c>
      <c r="K141" t="str">
        <f>VLOOKUP(A141, gaming_health_data!A:N, 4, FALSE)</f>
        <v>Entertainment</v>
      </c>
      <c r="L141">
        <f>VLOOKUP(A141, gaming_health_data!A:N, 5, FALSE)</f>
        <v>7</v>
      </c>
      <c r="M141">
        <f>VLOOKUP(A141, gaming_health_data!A:N, 6, FALSE)</f>
        <v>123</v>
      </c>
      <c r="N141">
        <f>VLOOKUP(A141, gaming_health_data!A:N, 7, FALSE)</f>
        <v>11</v>
      </c>
      <c r="O141">
        <f>VLOOKUP(A141, gaming_health_data!A:N, 9, FALSE)</f>
        <v>46</v>
      </c>
      <c r="P141">
        <f>VLOOKUP(A141, gaming_health_data!A:N, 10, FALSE)</f>
        <v>78</v>
      </c>
      <c r="Q141">
        <f>VLOOKUP(A141, gaming_health_data!A:N, 11, FALSE)</f>
        <v>27</v>
      </c>
      <c r="R141">
        <f>VLOOKUP(A141, gaming_health_data!A:N, 12, FALSE)</f>
        <v>49</v>
      </c>
      <c r="S141">
        <f>VLOOKUP(A141, gaming_health_data!A:N, 13, FALSE)</f>
        <v>75</v>
      </c>
      <c r="T141">
        <f>VLOOKUP(A141, gaming_health_data!A:N, 14, FALSE)</f>
        <v>77</v>
      </c>
    </row>
    <row r="142" spans="1:20" ht="15.75">
      <c r="A142">
        <v>10148</v>
      </c>
      <c r="B142" t="s">
        <v>1027</v>
      </c>
      <c r="C142">
        <v>27</v>
      </c>
      <c r="D142" t="s">
        <v>27</v>
      </c>
      <c r="E142" t="s">
        <v>30</v>
      </c>
      <c r="F142" s="3">
        <v>75899</v>
      </c>
      <c r="G142" t="s">
        <v>17</v>
      </c>
      <c r="H142" t="s">
        <v>21</v>
      </c>
      <c r="I142" s="4" t="str">
        <f>VLOOKUP(A142, gaming_health_data!A:N, 2, FALSE)</f>
        <v>Cell Phone</v>
      </c>
      <c r="J142" t="str">
        <f>VLOOKUP(A142, gaming_health_data!A:N, 3, FALSE)</f>
        <v>Strategy</v>
      </c>
      <c r="K142" t="str">
        <f>VLOOKUP(A142, gaming_health_data!A:N, 4, FALSE)</f>
        <v>Loneliness</v>
      </c>
      <c r="L142">
        <f>VLOOKUP(A142, gaming_health_data!A:N, 5, FALSE)</f>
        <v>9</v>
      </c>
      <c r="M142">
        <f>VLOOKUP(A142, gaming_health_data!A:N, 6, FALSE)</f>
        <v>336</v>
      </c>
      <c r="N142">
        <f>VLOOKUP(A142, gaming_health_data!A:N, 7, FALSE)</f>
        <v>11</v>
      </c>
      <c r="O142">
        <f>VLOOKUP(A142, gaming_health_data!A:N, 9, FALSE)</f>
        <v>5</v>
      </c>
      <c r="P142">
        <f>VLOOKUP(A142, gaming_health_data!A:N, 10, FALSE)</f>
        <v>16</v>
      </c>
      <c r="Q142">
        <f>VLOOKUP(A142, gaming_health_data!A:N, 11, FALSE)</f>
        <v>17</v>
      </c>
      <c r="R142">
        <f>VLOOKUP(A142, gaming_health_data!A:N, 12, FALSE)</f>
        <v>80</v>
      </c>
      <c r="S142">
        <f>VLOOKUP(A142, gaming_health_data!A:N, 13, FALSE)</f>
        <v>58</v>
      </c>
      <c r="T142">
        <f>VLOOKUP(A142, gaming_health_data!A:N, 14, FALSE)</f>
        <v>83</v>
      </c>
    </row>
    <row r="143" spans="1:20" ht="15.75">
      <c r="A143">
        <v>10149</v>
      </c>
      <c r="B143" t="s">
        <v>1028</v>
      </c>
      <c r="C143">
        <v>22</v>
      </c>
      <c r="D143" t="s">
        <v>27</v>
      </c>
      <c r="E143" t="s">
        <v>49</v>
      </c>
      <c r="F143" s="3">
        <v>96872</v>
      </c>
      <c r="G143" t="s">
        <v>17</v>
      </c>
      <c r="H143" t="s">
        <v>17</v>
      </c>
      <c r="I143" s="4" t="str">
        <f>VLOOKUP(A143, gaming_health_data!A:N, 2, FALSE)</f>
        <v>PC</v>
      </c>
      <c r="J143" t="str">
        <f>VLOOKUP(A143, gaming_health_data!A:N, 3, FALSE)</f>
        <v>Racing</v>
      </c>
      <c r="K143" t="str">
        <f>VLOOKUP(A143, gaming_health_data!A:N, 4, FALSE)</f>
        <v>Habit</v>
      </c>
      <c r="L143">
        <f>VLOOKUP(A143, gaming_health_data!A:N, 5, FALSE)</f>
        <v>6</v>
      </c>
      <c r="M143">
        <f>VLOOKUP(A143, gaming_health_data!A:N, 6, FALSE)</f>
        <v>557</v>
      </c>
      <c r="N143">
        <f>VLOOKUP(A143, gaming_health_data!A:N, 7, FALSE)</f>
        <v>11</v>
      </c>
      <c r="O143">
        <f>VLOOKUP(A143, gaming_health_data!A:N, 9, FALSE)</f>
        <v>9</v>
      </c>
      <c r="P143">
        <f>VLOOKUP(A143, gaming_health_data!A:N, 10, FALSE)</f>
        <v>14</v>
      </c>
      <c r="Q143">
        <f>VLOOKUP(A143, gaming_health_data!A:N, 11, FALSE)</f>
        <v>18</v>
      </c>
      <c r="R143">
        <f>VLOOKUP(A143, gaming_health_data!A:N, 12, FALSE)</f>
        <v>13</v>
      </c>
      <c r="S143">
        <f>VLOOKUP(A143, gaming_health_data!A:N, 13, FALSE)</f>
        <v>48</v>
      </c>
      <c r="T143">
        <f>VLOOKUP(A143, gaming_health_data!A:N, 14, FALSE)</f>
        <v>47</v>
      </c>
    </row>
    <row r="144" spans="1:20" ht="15.75">
      <c r="A144">
        <v>10150</v>
      </c>
      <c r="B144" t="s">
        <v>904</v>
      </c>
      <c r="C144">
        <v>23</v>
      </c>
      <c r="D144" t="s">
        <v>26</v>
      </c>
      <c r="E144" t="s">
        <v>41</v>
      </c>
      <c r="F144" s="3">
        <v>61917</v>
      </c>
      <c r="G144" t="s">
        <v>21</v>
      </c>
      <c r="H144" t="s">
        <v>21</v>
      </c>
      <c r="I144" s="4" t="str">
        <f>VLOOKUP(A144, gaming_health_data!A:N, 2, FALSE)</f>
        <v>Xbox</v>
      </c>
      <c r="J144" t="str">
        <f>VLOOKUP(A144, gaming_health_data!A:N, 3, FALSE)</f>
        <v>Horror</v>
      </c>
      <c r="K144" t="str">
        <f>VLOOKUP(A144, gaming_health_data!A:N, 4, FALSE)</f>
        <v>Habit</v>
      </c>
      <c r="L144">
        <f>VLOOKUP(A144, gaming_health_data!A:N, 5, FALSE)</f>
        <v>4</v>
      </c>
      <c r="M144">
        <f>VLOOKUP(A144, gaming_health_data!A:N, 6, FALSE)</f>
        <v>137</v>
      </c>
      <c r="N144">
        <f>VLOOKUP(A144, gaming_health_data!A:N, 7, FALSE)</f>
        <v>4</v>
      </c>
      <c r="O144">
        <f>VLOOKUP(A144, gaming_health_data!A:N, 9, FALSE)</f>
        <v>75</v>
      </c>
      <c r="P144">
        <f>VLOOKUP(A144, gaming_health_data!A:N, 10, FALSE)</f>
        <v>97</v>
      </c>
      <c r="Q144">
        <f>VLOOKUP(A144, gaming_health_data!A:N, 11, FALSE)</f>
        <v>72</v>
      </c>
      <c r="R144">
        <f>VLOOKUP(A144, gaming_health_data!A:N, 12, FALSE)</f>
        <v>54</v>
      </c>
      <c r="S144">
        <f>VLOOKUP(A144, gaming_health_data!A:N, 13, FALSE)</f>
        <v>68</v>
      </c>
      <c r="T144">
        <f>VLOOKUP(A144, gaming_health_data!A:N, 14, FALSE)</f>
        <v>34</v>
      </c>
    </row>
    <row r="145" spans="1:20" ht="15.75">
      <c r="A145">
        <v>10151</v>
      </c>
      <c r="B145" t="s">
        <v>1029</v>
      </c>
      <c r="C145">
        <v>29</v>
      </c>
      <c r="D145" t="s">
        <v>15</v>
      </c>
      <c r="E145" t="s">
        <v>16</v>
      </c>
      <c r="F145" s="3">
        <v>37583</v>
      </c>
      <c r="G145" t="s">
        <v>17</v>
      </c>
      <c r="H145" t="s">
        <v>17</v>
      </c>
      <c r="I145" s="4" t="str">
        <f>VLOOKUP(A145, gaming_health_data!A:N, 2, FALSE)</f>
        <v>PlayStation</v>
      </c>
      <c r="J145" t="str">
        <f>VLOOKUP(A145, gaming_health_data!A:N, 3, FALSE)</f>
        <v>Sports</v>
      </c>
      <c r="K145" t="str">
        <f>VLOOKUP(A145, gaming_health_data!A:N, 4, FALSE)</f>
        <v>Boredom</v>
      </c>
      <c r="L145">
        <f>VLOOKUP(A145, gaming_health_data!A:N, 5, FALSE)</f>
        <v>7</v>
      </c>
      <c r="M145">
        <f>VLOOKUP(A145, gaming_health_data!A:N, 6, FALSE)</f>
        <v>800</v>
      </c>
      <c r="N145">
        <f>VLOOKUP(A145, gaming_health_data!A:N, 7, FALSE)</f>
        <v>6</v>
      </c>
      <c r="O145">
        <f>VLOOKUP(A145, gaming_health_data!A:N, 9, FALSE)</f>
        <v>52</v>
      </c>
      <c r="P145">
        <f>VLOOKUP(A145, gaming_health_data!A:N, 10, FALSE)</f>
        <v>3</v>
      </c>
      <c r="Q145">
        <f>VLOOKUP(A145, gaming_health_data!A:N, 11, FALSE)</f>
        <v>4</v>
      </c>
      <c r="R145">
        <f>VLOOKUP(A145, gaming_health_data!A:N, 12, FALSE)</f>
        <v>67</v>
      </c>
      <c r="S145">
        <f>VLOOKUP(A145, gaming_health_data!A:N, 13, FALSE)</f>
        <v>37</v>
      </c>
      <c r="T145">
        <f>VLOOKUP(A145, gaming_health_data!A:N, 14, FALSE)</f>
        <v>20</v>
      </c>
    </row>
    <row r="146" spans="1:20" ht="15.75">
      <c r="A146">
        <v>10152</v>
      </c>
      <c r="B146" t="s">
        <v>1030</v>
      </c>
      <c r="C146">
        <v>31</v>
      </c>
      <c r="D146" t="s">
        <v>26</v>
      </c>
      <c r="E146" t="s">
        <v>49</v>
      </c>
      <c r="F146" s="3">
        <v>150568</v>
      </c>
      <c r="G146" t="s">
        <v>21</v>
      </c>
      <c r="H146" t="s">
        <v>17</v>
      </c>
      <c r="I146" s="4" t="str">
        <f>VLOOKUP(A146, gaming_health_data!A:N, 2, FALSE)</f>
        <v>Tablet</v>
      </c>
      <c r="J146" t="str">
        <f>VLOOKUP(A146, gaming_health_data!A:N, 3, FALSE)</f>
        <v>Survival</v>
      </c>
      <c r="K146" t="str">
        <f>VLOOKUP(A146, gaming_health_data!A:N, 4, FALSE)</f>
        <v>Social Interaction</v>
      </c>
      <c r="L146">
        <f>VLOOKUP(A146, gaming_health_data!A:N, 5, FALSE)</f>
        <v>4</v>
      </c>
      <c r="M146">
        <f>VLOOKUP(A146, gaming_health_data!A:N, 6, FALSE)</f>
        <v>946</v>
      </c>
      <c r="N146">
        <f>VLOOKUP(A146, gaming_health_data!A:N, 7, FALSE)</f>
        <v>8</v>
      </c>
      <c r="O146">
        <f>VLOOKUP(A146, gaming_health_data!A:N, 9, FALSE)</f>
        <v>84</v>
      </c>
      <c r="P146">
        <f>VLOOKUP(A146, gaming_health_data!A:N, 10, FALSE)</f>
        <v>57</v>
      </c>
      <c r="Q146">
        <f>VLOOKUP(A146, gaming_health_data!A:N, 11, FALSE)</f>
        <v>95</v>
      </c>
      <c r="R146">
        <f>VLOOKUP(A146, gaming_health_data!A:N, 12, FALSE)</f>
        <v>37</v>
      </c>
      <c r="S146">
        <f>VLOOKUP(A146, gaming_health_data!A:N, 13, FALSE)</f>
        <v>20</v>
      </c>
      <c r="T146">
        <f>VLOOKUP(A146, gaming_health_data!A:N, 14, FALSE)</f>
        <v>49</v>
      </c>
    </row>
    <row r="147" spans="1:20" ht="15.75">
      <c r="A147">
        <v>10153</v>
      </c>
      <c r="B147" t="s">
        <v>1031</v>
      </c>
      <c r="C147">
        <v>28</v>
      </c>
      <c r="D147" t="s">
        <v>27</v>
      </c>
      <c r="E147" t="s">
        <v>54</v>
      </c>
      <c r="F147" s="3">
        <v>87923</v>
      </c>
      <c r="G147" t="s">
        <v>21</v>
      </c>
      <c r="H147" t="s">
        <v>21</v>
      </c>
      <c r="I147" s="4" t="str">
        <f>VLOOKUP(A147, gaming_health_data!A:N, 2, FALSE)</f>
        <v>PlayStation</v>
      </c>
      <c r="J147" t="str">
        <f>VLOOKUP(A147, gaming_health_data!A:N, 3, FALSE)</f>
        <v>Survival</v>
      </c>
      <c r="K147" t="str">
        <f>VLOOKUP(A147, gaming_health_data!A:N, 4, FALSE)</f>
        <v>Habit</v>
      </c>
      <c r="L147">
        <f>VLOOKUP(A147, gaming_health_data!A:N, 5, FALSE)</f>
        <v>1</v>
      </c>
      <c r="M147">
        <f>VLOOKUP(A147, gaming_health_data!A:N, 6, FALSE)</f>
        <v>487</v>
      </c>
      <c r="N147">
        <f>VLOOKUP(A147, gaming_health_data!A:N, 7, FALSE)</f>
        <v>5</v>
      </c>
      <c r="O147">
        <f>VLOOKUP(A147, gaming_health_data!A:N, 9, FALSE)</f>
        <v>60</v>
      </c>
      <c r="P147">
        <f>VLOOKUP(A147, gaming_health_data!A:N, 10, FALSE)</f>
        <v>95</v>
      </c>
      <c r="Q147">
        <f>VLOOKUP(A147, gaming_health_data!A:N, 11, FALSE)</f>
        <v>14</v>
      </c>
      <c r="R147">
        <f>VLOOKUP(A147, gaming_health_data!A:N, 12, FALSE)</f>
        <v>34</v>
      </c>
      <c r="S147">
        <f>VLOOKUP(A147, gaming_health_data!A:N, 13, FALSE)</f>
        <v>82</v>
      </c>
      <c r="T147">
        <f>VLOOKUP(A147, gaming_health_data!A:N, 14, FALSE)</f>
        <v>35</v>
      </c>
    </row>
    <row r="148" spans="1:20" ht="15.75">
      <c r="A148">
        <v>10154</v>
      </c>
      <c r="B148" t="s">
        <v>1032</v>
      </c>
      <c r="C148">
        <v>19</v>
      </c>
      <c r="D148" t="s">
        <v>26</v>
      </c>
      <c r="E148" t="s">
        <v>36</v>
      </c>
      <c r="F148" s="3">
        <v>11179</v>
      </c>
      <c r="G148" t="s">
        <v>21</v>
      </c>
      <c r="H148" t="s">
        <v>21</v>
      </c>
      <c r="I148" s="4" t="str">
        <f>VLOOKUP(A148, gaming_health_data!A:N, 2, FALSE)</f>
        <v>Cell Phone</v>
      </c>
      <c r="J148" t="str">
        <f>VLOOKUP(A148, gaming_health_data!A:N, 3, FALSE)</f>
        <v>Fighting</v>
      </c>
      <c r="K148" t="str">
        <f>VLOOKUP(A148, gaming_health_data!A:N, 4, FALSE)</f>
        <v>Habit</v>
      </c>
      <c r="L148">
        <f>VLOOKUP(A148, gaming_health_data!A:N, 5, FALSE)</f>
        <v>3</v>
      </c>
      <c r="M148">
        <f>VLOOKUP(A148, gaming_health_data!A:N, 6, FALSE)</f>
        <v>514</v>
      </c>
      <c r="N148">
        <f>VLOOKUP(A148, gaming_health_data!A:N, 7, FALSE)</f>
        <v>8</v>
      </c>
      <c r="O148">
        <f>VLOOKUP(A148, gaming_health_data!A:N, 9, FALSE)</f>
        <v>98</v>
      </c>
      <c r="P148">
        <f>VLOOKUP(A148, gaming_health_data!A:N, 10, FALSE)</f>
        <v>10</v>
      </c>
      <c r="Q148">
        <f>VLOOKUP(A148, gaming_health_data!A:N, 11, FALSE)</f>
        <v>45</v>
      </c>
      <c r="R148">
        <f>VLOOKUP(A148, gaming_health_data!A:N, 12, FALSE)</f>
        <v>48</v>
      </c>
      <c r="S148">
        <f>VLOOKUP(A148, gaming_health_data!A:N, 13, FALSE)</f>
        <v>76</v>
      </c>
      <c r="T148">
        <f>VLOOKUP(A148, gaming_health_data!A:N, 14, FALSE)</f>
        <v>55</v>
      </c>
    </row>
    <row r="149" spans="1:20" ht="15.75">
      <c r="A149">
        <v>10155</v>
      </c>
      <c r="B149" t="s">
        <v>1033</v>
      </c>
      <c r="C149">
        <v>26</v>
      </c>
      <c r="D149" t="s">
        <v>26</v>
      </c>
      <c r="E149" t="s">
        <v>56</v>
      </c>
      <c r="F149" s="3">
        <v>99763</v>
      </c>
      <c r="G149" t="s">
        <v>17</v>
      </c>
      <c r="H149" t="s">
        <v>17</v>
      </c>
      <c r="I149" s="4" t="str">
        <f>VLOOKUP(A149, gaming_health_data!A:N, 2, FALSE)</f>
        <v>Cell Phone</v>
      </c>
      <c r="J149" t="str">
        <f>VLOOKUP(A149, gaming_health_data!A:N, 3, FALSE)</f>
        <v>FPS</v>
      </c>
      <c r="K149" t="str">
        <f>VLOOKUP(A149, gaming_health_data!A:N, 4, FALSE)</f>
        <v>Entertainment</v>
      </c>
      <c r="L149">
        <f>VLOOKUP(A149, gaming_health_data!A:N, 5, FALSE)</f>
        <v>10</v>
      </c>
      <c r="M149">
        <f>VLOOKUP(A149, gaming_health_data!A:N, 6, FALSE)</f>
        <v>616</v>
      </c>
      <c r="N149">
        <f>VLOOKUP(A149, gaming_health_data!A:N, 7, FALSE)</f>
        <v>10</v>
      </c>
      <c r="O149">
        <f>VLOOKUP(A149, gaming_health_data!A:N, 9, FALSE)</f>
        <v>34</v>
      </c>
      <c r="P149">
        <f>VLOOKUP(A149, gaming_health_data!A:N, 10, FALSE)</f>
        <v>7</v>
      </c>
      <c r="Q149">
        <f>VLOOKUP(A149, gaming_health_data!A:N, 11, FALSE)</f>
        <v>89</v>
      </c>
      <c r="R149">
        <f>VLOOKUP(A149, gaming_health_data!A:N, 12, FALSE)</f>
        <v>9</v>
      </c>
      <c r="S149">
        <f>VLOOKUP(A149, gaming_health_data!A:N, 13, FALSE)</f>
        <v>96</v>
      </c>
      <c r="T149">
        <f>VLOOKUP(A149, gaming_health_data!A:N, 14, FALSE)</f>
        <v>2</v>
      </c>
    </row>
    <row r="150" spans="1:20" ht="15.75">
      <c r="A150">
        <v>10156</v>
      </c>
      <c r="B150" t="s">
        <v>1034</v>
      </c>
      <c r="C150">
        <v>30</v>
      </c>
      <c r="D150" t="s">
        <v>26</v>
      </c>
      <c r="E150" t="s">
        <v>56</v>
      </c>
      <c r="F150" s="3">
        <v>150061</v>
      </c>
      <c r="G150" t="s">
        <v>17</v>
      </c>
      <c r="H150" t="s">
        <v>21</v>
      </c>
      <c r="I150" s="4" t="str">
        <f>VLOOKUP(A150, gaming_health_data!A:N, 2, FALSE)</f>
        <v>Cell Phone</v>
      </c>
      <c r="J150" t="str">
        <f>VLOOKUP(A150, gaming_health_data!A:N, 3, FALSE)</f>
        <v>Survival</v>
      </c>
      <c r="K150" t="str">
        <f>VLOOKUP(A150, gaming_health_data!A:N, 4, FALSE)</f>
        <v>Boredom</v>
      </c>
      <c r="L150">
        <f>VLOOKUP(A150, gaming_health_data!A:N, 5, FALSE)</f>
        <v>5</v>
      </c>
      <c r="M150">
        <f>VLOOKUP(A150, gaming_health_data!A:N, 6, FALSE)</f>
        <v>933</v>
      </c>
      <c r="N150">
        <f>VLOOKUP(A150, gaming_health_data!A:N, 7, FALSE)</f>
        <v>7</v>
      </c>
      <c r="O150">
        <f>VLOOKUP(A150, gaming_health_data!A:N, 9, FALSE)</f>
        <v>18</v>
      </c>
      <c r="P150">
        <f>VLOOKUP(A150, gaming_health_data!A:N, 10, FALSE)</f>
        <v>23</v>
      </c>
      <c r="Q150">
        <f>VLOOKUP(A150, gaming_health_data!A:N, 11, FALSE)</f>
        <v>75</v>
      </c>
      <c r="R150">
        <f>VLOOKUP(A150, gaming_health_data!A:N, 12, FALSE)</f>
        <v>49</v>
      </c>
      <c r="S150">
        <f>VLOOKUP(A150, gaming_health_data!A:N, 13, FALSE)</f>
        <v>99</v>
      </c>
      <c r="T150">
        <f>VLOOKUP(A150, gaming_health_data!A:N, 14, FALSE)</f>
        <v>81</v>
      </c>
    </row>
    <row r="151" spans="1:20" ht="15.75">
      <c r="A151">
        <v>10157</v>
      </c>
      <c r="B151" t="s">
        <v>1035</v>
      </c>
      <c r="C151">
        <v>31</v>
      </c>
      <c r="D151" t="s">
        <v>26</v>
      </c>
      <c r="E151" t="s">
        <v>44</v>
      </c>
      <c r="F151" s="3">
        <v>45199</v>
      </c>
      <c r="G151" t="s">
        <v>21</v>
      </c>
      <c r="H151" t="s">
        <v>21</v>
      </c>
      <c r="I151" s="4" t="str">
        <f>VLOOKUP(A151, gaming_health_data!A:N, 2, FALSE)</f>
        <v>Xbox</v>
      </c>
      <c r="J151" t="str">
        <f>VLOOKUP(A151, gaming_health_data!A:N, 3, FALSE)</f>
        <v>Survival</v>
      </c>
      <c r="K151" t="str">
        <f>VLOOKUP(A151, gaming_health_data!A:N, 4, FALSE)</f>
        <v>Stress Relief</v>
      </c>
      <c r="L151">
        <f>VLOOKUP(A151, gaming_health_data!A:N, 5, FALSE)</f>
        <v>3</v>
      </c>
      <c r="M151">
        <f>VLOOKUP(A151, gaming_health_data!A:N, 6, FALSE)</f>
        <v>396</v>
      </c>
      <c r="N151">
        <f>VLOOKUP(A151, gaming_health_data!A:N, 7, FALSE)</f>
        <v>10</v>
      </c>
      <c r="O151">
        <f>VLOOKUP(A151, gaming_health_data!A:N, 9, FALSE)</f>
        <v>50</v>
      </c>
      <c r="P151">
        <f>VLOOKUP(A151, gaming_health_data!A:N, 10, FALSE)</f>
        <v>20</v>
      </c>
      <c r="Q151">
        <f>VLOOKUP(A151, gaming_health_data!A:N, 11, FALSE)</f>
        <v>22</v>
      </c>
      <c r="R151">
        <f>VLOOKUP(A151, gaming_health_data!A:N, 12, FALSE)</f>
        <v>6</v>
      </c>
      <c r="S151">
        <f>VLOOKUP(A151, gaming_health_data!A:N, 13, FALSE)</f>
        <v>78</v>
      </c>
      <c r="T151">
        <f>VLOOKUP(A151, gaming_health_data!A:N, 14, FALSE)</f>
        <v>2</v>
      </c>
    </row>
    <row r="152" spans="1:20" ht="15.75">
      <c r="A152">
        <v>10158</v>
      </c>
      <c r="B152" t="s">
        <v>1036</v>
      </c>
      <c r="C152">
        <v>24</v>
      </c>
      <c r="D152" t="s">
        <v>15</v>
      </c>
      <c r="E152" t="s">
        <v>44</v>
      </c>
      <c r="F152" s="3">
        <v>36203</v>
      </c>
      <c r="G152" t="s">
        <v>21</v>
      </c>
      <c r="H152" t="s">
        <v>21</v>
      </c>
      <c r="I152" s="4" t="str">
        <f>VLOOKUP(A152, gaming_health_data!A:N, 2, FALSE)</f>
        <v>Nintendo</v>
      </c>
      <c r="J152" t="str">
        <f>VLOOKUP(A152, gaming_health_data!A:N, 3, FALSE)</f>
        <v>Racing</v>
      </c>
      <c r="K152" t="str">
        <f>VLOOKUP(A152, gaming_health_data!A:N, 4, FALSE)</f>
        <v>Loneliness</v>
      </c>
      <c r="L152">
        <f>VLOOKUP(A152, gaming_health_data!A:N, 5, FALSE)</f>
        <v>7</v>
      </c>
      <c r="M152">
        <f>VLOOKUP(A152, gaming_health_data!A:N, 6, FALSE)</f>
        <v>47</v>
      </c>
      <c r="N152">
        <f>VLOOKUP(A152, gaming_health_data!A:N, 7, FALSE)</f>
        <v>5</v>
      </c>
      <c r="O152">
        <f>VLOOKUP(A152, gaming_health_data!A:N, 9, FALSE)</f>
        <v>19</v>
      </c>
      <c r="P152">
        <f>VLOOKUP(A152, gaming_health_data!A:N, 10, FALSE)</f>
        <v>11</v>
      </c>
      <c r="Q152">
        <f>VLOOKUP(A152, gaming_health_data!A:N, 11, FALSE)</f>
        <v>25</v>
      </c>
      <c r="R152">
        <f>VLOOKUP(A152, gaming_health_data!A:N, 12, FALSE)</f>
        <v>29</v>
      </c>
      <c r="S152">
        <f>VLOOKUP(A152, gaming_health_data!A:N, 13, FALSE)</f>
        <v>22</v>
      </c>
      <c r="T152">
        <f>VLOOKUP(A152, gaming_health_data!A:N, 14, FALSE)</f>
        <v>41</v>
      </c>
    </row>
    <row r="153" spans="1:20" ht="15.75">
      <c r="A153">
        <v>10159</v>
      </c>
      <c r="B153" t="s">
        <v>1037</v>
      </c>
      <c r="C153">
        <v>18</v>
      </c>
      <c r="D153" t="s">
        <v>26</v>
      </c>
      <c r="E153" t="s">
        <v>39</v>
      </c>
      <c r="F153" s="3">
        <v>44137</v>
      </c>
      <c r="G153" t="s">
        <v>21</v>
      </c>
      <c r="H153" t="s">
        <v>21</v>
      </c>
      <c r="I153" s="4" t="str">
        <f>VLOOKUP(A153, gaming_health_data!A:N, 2, FALSE)</f>
        <v>PC</v>
      </c>
      <c r="J153" t="str">
        <f>VLOOKUP(A153, gaming_health_data!A:N, 3, FALSE)</f>
        <v>MOBA</v>
      </c>
      <c r="K153" t="str">
        <f>VLOOKUP(A153, gaming_health_data!A:N, 4, FALSE)</f>
        <v>Stress Relief</v>
      </c>
      <c r="L153">
        <f>VLOOKUP(A153, gaming_health_data!A:N, 5, FALSE)</f>
        <v>6</v>
      </c>
      <c r="M153">
        <f>VLOOKUP(A153, gaming_health_data!A:N, 6, FALSE)</f>
        <v>373</v>
      </c>
      <c r="N153">
        <f>VLOOKUP(A153, gaming_health_data!A:N, 7, FALSE)</f>
        <v>4</v>
      </c>
      <c r="O153">
        <f>VLOOKUP(A153, gaming_health_data!A:N, 9, FALSE)</f>
        <v>6</v>
      </c>
      <c r="P153">
        <f>VLOOKUP(A153, gaming_health_data!A:N, 10, FALSE)</f>
        <v>33</v>
      </c>
      <c r="Q153">
        <f>VLOOKUP(A153, gaming_health_data!A:N, 11, FALSE)</f>
        <v>29</v>
      </c>
      <c r="R153">
        <f>VLOOKUP(A153, gaming_health_data!A:N, 12, FALSE)</f>
        <v>50</v>
      </c>
      <c r="S153">
        <f>VLOOKUP(A153, gaming_health_data!A:N, 13, FALSE)</f>
        <v>93</v>
      </c>
      <c r="T153">
        <f>VLOOKUP(A153, gaming_health_data!A:N, 14, FALSE)</f>
        <v>33</v>
      </c>
    </row>
    <row r="154" spans="1:20" ht="15.75">
      <c r="A154">
        <v>10160</v>
      </c>
      <c r="B154" t="s">
        <v>1038</v>
      </c>
      <c r="C154">
        <v>33</v>
      </c>
      <c r="D154" t="s">
        <v>15</v>
      </c>
      <c r="E154" t="s">
        <v>54</v>
      </c>
      <c r="F154" s="3">
        <v>183817</v>
      </c>
      <c r="G154" t="s">
        <v>17</v>
      </c>
      <c r="H154" t="s">
        <v>17</v>
      </c>
      <c r="I154" s="4" t="str">
        <f>VLOOKUP(A154, gaming_health_data!A:N, 2, FALSE)</f>
        <v>PlayStation</v>
      </c>
      <c r="J154" t="str">
        <f>VLOOKUP(A154, gaming_health_data!A:N, 3, FALSE)</f>
        <v>MOBA</v>
      </c>
      <c r="K154" t="str">
        <f>VLOOKUP(A154, gaming_health_data!A:N, 4, FALSE)</f>
        <v>Competition</v>
      </c>
      <c r="L154">
        <f>VLOOKUP(A154, gaming_health_data!A:N, 5, FALSE)</f>
        <v>10</v>
      </c>
      <c r="M154">
        <f>VLOOKUP(A154, gaming_health_data!A:N, 6, FALSE)</f>
        <v>992</v>
      </c>
      <c r="N154">
        <f>VLOOKUP(A154, gaming_health_data!A:N, 7, FALSE)</f>
        <v>8</v>
      </c>
      <c r="O154">
        <f>VLOOKUP(A154, gaming_health_data!A:N, 9, FALSE)</f>
        <v>70</v>
      </c>
      <c r="P154">
        <f>VLOOKUP(A154, gaming_health_data!A:N, 10, FALSE)</f>
        <v>18</v>
      </c>
      <c r="Q154">
        <f>VLOOKUP(A154, gaming_health_data!A:N, 11, FALSE)</f>
        <v>94</v>
      </c>
      <c r="R154">
        <f>VLOOKUP(A154, gaming_health_data!A:N, 12, FALSE)</f>
        <v>33</v>
      </c>
      <c r="S154">
        <f>VLOOKUP(A154, gaming_health_data!A:N, 13, FALSE)</f>
        <v>74</v>
      </c>
      <c r="T154">
        <f>VLOOKUP(A154, gaming_health_data!A:N, 14, FALSE)</f>
        <v>92</v>
      </c>
    </row>
    <row r="155" spans="1:20" ht="15.75">
      <c r="A155">
        <v>10161</v>
      </c>
      <c r="B155" t="s">
        <v>1039</v>
      </c>
      <c r="C155">
        <v>27</v>
      </c>
      <c r="D155" t="s">
        <v>26</v>
      </c>
      <c r="E155" t="s">
        <v>30</v>
      </c>
      <c r="F155" s="3">
        <v>32481</v>
      </c>
      <c r="G155" t="s">
        <v>17</v>
      </c>
      <c r="H155" t="s">
        <v>17</v>
      </c>
      <c r="I155" s="4" t="str">
        <f>VLOOKUP(A155, gaming_health_data!A:N, 2, FALSE)</f>
        <v>Tablet</v>
      </c>
      <c r="J155" t="str">
        <f>VLOOKUP(A155, gaming_health_data!A:N, 3, FALSE)</f>
        <v>MMORPG</v>
      </c>
      <c r="K155" t="str">
        <f>VLOOKUP(A155, gaming_health_data!A:N, 4, FALSE)</f>
        <v>Competition</v>
      </c>
      <c r="L155">
        <f>VLOOKUP(A155, gaming_health_data!A:N, 5, FALSE)</f>
        <v>3</v>
      </c>
      <c r="M155">
        <f>VLOOKUP(A155, gaming_health_data!A:N, 6, FALSE)</f>
        <v>745</v>
      </c>
      <c r="N155">
        <f>VLOOKUP(A155, gaming_health_data!A:N, 7, FALSE)</f>
        <v>6</v>
      </c>
      <c r="O155">
        <f>VLOOKUP(A155, gaming_health_data!A:N, 9, FALSE)</f>
        <v>14</v>
      </c>
      <c r="P155">
        <f>VLOOKUP(A155, gaming_health_data!A:N, 10, FALSE)</f>
        <v>46</v>
      </c>
      <c r="Q155">
        <f>VLOOKUP(A155, gaming_health_data!A:N, 11, FALSE)</f>
        <v>57</v>
      </c>
      <c r="R155">
        <f>VLOOKUP(A155, gaming_health_data!A:N, 12, FALSE)</f>
        <v>43</v>
      </c>
      <c r="S155">
        <f>VLOOKUP(A155, gaming_health_data!A:N, 13, FALSE)</f>
        <v>47</v>
      </c>
      <c r="T155">
        <f>VLOOKUP(A155, gaming_health_data!A:N, 14, FALSE)</f>
        <v>89</v>
      </c>
    </row>
    <row r="156" spans="1:20" ht="15.75">
      <c r="A156">
        <v>10162</v>
      </c>
      <c r="B156" t="s">
        <v>1040</v>
      </c>
      <c r="C156">
        <v>19</v>
      </c>
      <c r="D156" t="s">
        <v>15</v>
      </c>
      <c r="E156" t="s">
        <v>41</v>
      </c>
      <c r="F156" s="3">
        <v>130678</v>
      </c>
      <c r="G156" t="s">
        <v>21</v>
      </c>
      <c r="H156" t="s">
        <v>17</v>
      </c>
      <c r="I156" s="4" t="str">
        <f>VLOOKUP(A156, gaming_health_data!A:N, 2, FALSE)</f>
        <v>Nintendo</v>
      </c>
      <c r="J156" t="str">
        <f>VLOOKUP(A156, gaming_health_data!A:N, 3, FALSE)</f>
        <v>Sports</v>
      </c>
      <c r="K156" t="str">
        <f>VLOOKUP(A156, gaming_health_data!A:N, 4, FALSE)</f>
        <v>Challenge</v>
      </c>
      <c r="L156">
        <f>VLOOKUP(A156, gaming_health_data!A:N, 5, FALSE)</f>
        <v>8</v>
      </c>
      <c r="M156">
        <f>VLOOKUP(A156, gaming_health_data!A:N, 6, FALSE)</f>
        <v>926</v>
      </c>
      <c r="N156">
        <f>VLOOKUP(A156, gaming_health_data!A:N, 7, FALSE)</f>
        <v>9</v>
      </c>
      <c r="O156">
        <f>VLOOKUP(A156, gaming_health_data!A:N, 9, FALSE)</f>
        <v>79</v>
      </c>
      <c r="P156">
        <f>VLOOKUP(A156, gaming_health_data!A:N, 10, FALSE)</f>
        <v>45</v>
      </c>
      <c r="Q156">
        <f>VLOOKUP(A156, gaming_health_data!A:N, 11, FALSE)</f>
        <v>63</v>
      </c>
      <c r="R156">
        <f>VLOOKUP(A156, gaming_health_data!A:N, 12, FALSE)</f>
        <v>60</v>
      </c>
      <c r="S156">
        <f>VLOOKUP(A156, gaming_health_data!A:N, 13, FALSE)</f>
        <v>94</v>
      </c>
      <c r="T156">
        <f>VLOOKUP(A156, gaming_health_data!A:N, 14, FALSE)</f>
        <v>89</v>
      </c>
    </row>
    <row r="157" spans="1:20" ht="15.75">
      <c r="A157">
        <v>10163</v>
      </c>
      <c r="B157" t="s">
        <v>1041</v>
      </c>
      <c r="C157">
        <v>27</v>
      </c>
      <c r="D157" t="s">
        <v>27</v>
      </c>
      <c r="E157" t="s">
        <v>16</v>
      </c>
      <c r="F157" s="3">
        <v>123777</v>
      </c>
      <c r="G157" t="s">
        <v>21</v>
      </c>
      <c r="H157" t="s">
        <v>21</v>
      </c>
      <c r="I157" s="4" t="str">
        <f>VLOOKUP(A157, gaming_health_data!A:N, 2, FALSE)</f>
        <v>Xbox</v>
      </c>
      <c r="J157" t="str">
        <f>VLOOKUP(A157, gaming_health_data!A:N, 3, FALSE)</f>
        <v>Horror</v>
      </c>
      <c r="K157" t="str">
        <f>VLOOKUP(A157, gaming_health_data!A:N, 4, FALSE)</f>
        <v>Challenge</v>
      </c>
      <c r="L157">
        <f>VLOOKUP(A157, gaming_health_data!A:N, 5, FALSE)</f>
        <v>1</v>
      </c>
      <c r="M157">
        <f>VLOOKUP(A157, gaming_health_data!A:N, 6, FALSE)</f>
        <v>600</v>
      </c>
      <c r="N157">
        <f>VLOOKUP(A157, gaming_health_data!A:N, 7, FALSE)</f>
        <v>10</v>
      </c>
      <c r="O157">
        <f>VLOOKUP(A157, gaming_health_data!A:N, 9, FALSE)</f>
        <v>20</v>
      </c>
      <c r="P157">
        <f>VLOOKUP(A157, gaming_health_data!A:N, 10, FALSE)</f>
        <v>67</v>
      </c>
      <c r="Q157">
        <f>VLOOKUP(A157, gaming_health_data!A:N, 11, FALSE)</f>
        <v>41</v>
      </c>
      <c r="R157">
        <f>VLOOKUP(A157, gaming_health_data!A:N, 12, FALSE)</f>
        <v>93</v>
      </c>
      <c r="S157">
        <f>VLOOKUP(A157, gaming_health_data!A:N, 13, FALSE)</f>
        <v>15</v>
      </c>
      <c r="T157">
        <f>VLOOKUP(A157, gaming_health_data!A:N, 14, FALSE)</f>
        <v>63</v>
      </c>
    </row>
    <row r="158" spans="1:20" ht="15.75">
      <c r="A158">
        <v>10164</v>
      </c>
      <c r="B158" t="s">
        <v>1042</v>
      </c>
      <c r="C158">
        <v>24</v>
      </c>
      <c r="D158" t="s">
        <v>15</v>
      </c>
      <c r="E158" t="s">
        <v>39</v>
      </c>
      <c r="F158" s="3">
        <v>103133</v>
      </c>
      <c r="G158" t="s">
        <v>21</v>
      </c>
      <c r="H158" t="s">
        <v>17</v>
      </c>
      <c r="I158" s="4" t="str">
        <f>VLOOKUP(A158, gaming_health_data!A:N, 2, FALSE)</f>
        <v>Xbox</v>
      </c>
      <c r="J158" t="str">
        <f>VLOOKUP(A158, gaming_health_data!A:N, 3, FALSE)</f>
        <v>Survival</v>
      </c>
      <c r="K158" t="str">
        <f>VLOOKUP(A158, gaming_health_data!A:N, 4, FALSE)</f>
        <v>Relaxation</v>
      </c>
      <c r="L158">
        <f>VLOOKUP(A158, gaming_health_data!A:N, 5, FALSE)</f>
        <v>5</v>
      </c>
      <c r="M158">
        <f>VLOOKUP(A158, gaming_health_data!A:N, 6, FALSE)</f>
        <v>512</v>
      </c>
      <c r="N158">
        <f>VLOOKUP(A158, gaming_health_data!A:N, 7, FALSE)</f>
        <v>4</v>
      </c>
      <c r="O158">
        <f>VLOOKUP(A158, gaming_health_data!A:N, 9, FALSE)</f>
        <v>2</v>
      </c>
      <c r="P158">
        <f>VLOOKUP(A158, gaming_health_data!A:N, 10, FALSE)</f>
        <v>16</v>
      </c>
      <c r="Q158">
        <f>VLOOKUP(A158, gaming_health_data!A:N, 11, FALSE)</f>
        <v>32</v>
      </c>
      <c r="R158">
        <f>VLOOKUP(A158, gaming_health_data!A:N, 12, FALSE)</f>
        <v>18</v>
      </c>
      <c r="S158">
        <f>VLOOKUP(A158, gaming_health_data!A:N, 13, FALSE)</f>
        <v>99</v>
      </c>
      <c r="T158">
        <f>VLOOKUP(A158, gaming_health_data!A:N, 14, FALSE)</f>
        <v>75</v>
      </c>
    </row>
    <row r="159" spans="1:20" ht="15.75">
      <c r="A159">
        <v>10165</v>
      </c>
      <c r="B159" t="s">
        <v>1043</v>
      </c>
      <c r="C159">
        <v>28</v>
      </c>
      <c r="D159" t="s">
        <v>26</v>
      </c>
      <c r="E159" t="s">
        <v>49</v>
      </c>
      <c r="F159" s="3">
        <v>118353</v>
      </c>
      <c r="G159" t="s">
        <v>17</v>
      </c>
      <c r="H159" t="s">
        <v>21</v>
      </c>
      <c r="I159" s="4" t="str">
        <f>VLOOKUP(A159, gaming_health_data!A:N, 2, FALSE)</f>
        <v>Cell Phone</v>
      </c>
      <c r="J159" t="str">
        <f>VLOOKUP(A159, gaming_health_data!A:N, 3, FALSE)</f>
        <v>MMORPG</v>
      </c>
      <c r="K159" t="str">
        <f>VLOOKUP(A159, gaming_health_data!A:N, 4, FALSE)</f>
        <v>Loneliness</v>
      </c>
      <c r="L159">
        <f>VLOOKUP(A159, gaming_health_data!A:N, 5, FALSE)</f>
        <v>9</v>
      </c>
      <c r="M159">
        <f>VLOOKUP(A159, gaming_health_data!A:N, 6, FALSE)</f>
        <v>142</v>
      </c>
      <c r="N159">
        <f>VLOOKUP(A159, gaming_health_data!A:N, 7, FALSE)</f>
        <v>7</v>
      </c>
      <c r="O159">
        <f>VLOOKUP(A159, gaming_health_data!A:N, 9, FALSE)</f>
        <v>28</v>
      </c>
      <c r="P159">
        <f>VLOOKUP(A159, gaming_health_data!A:N, 10, FALSE)</f>
        <v>83</v>
      </c>
      <c r="Q159">
        <f>VLOOKUP(A159, gaming_health_data!A:N, 11, FALSE)</f>
        <v>28</v>
      </c>
      <c r="R159">
        <f>VLOOKUP(A159, gaming_health_data!A:N, 12, FALSE)</f>
        <v>16</v>
      </c>
      <c r="S159">
        <f>VLOOKUP(A159, gaming_health_data!A:N, 13, FALSE)</f>
        <v>52</v>
      </c>
      <c r="T159">
        <f>VLOOKUP(A159, gaming_health_data!A:N, 14, FALSE)</f>
        <v>61</v>
      </c>
    </row>
    <row r="160" spans="1:20" ht="15.75">
      <c r="A160">
        <v>10166</v>
      </c>
      <c r="B160" t="s">
        <v>1044</v>
      </c>
      <c r="C160">
        <v>27</v>
      </c>
      <c r="D160" t="s">
        <v>15</v>
      </c>
      <c r="E160" t="s">
        <v>49</v>
      </c>
      <c r="F160" s="3">
        <v>82088</v>
      </c>
      <c r="G160" t="s">
        <v>17</v>
      </c>
      <c r="H160" t="s">
        <v>17</v>
      </c>
      <c r="I160" s="4" t="str">
        <f>VLOOKUP(A160, gaming_health_data!A:N, 2, FALSE)</f>
        <v>Cell Phone</v>
      </c>
      <c r="J160" t="str">
        <f>VLOOKUP(A160, gaming_health_data!A:N, 3, FALSE)</f>
        <v>Strategy</v>
      </c>
      <c r="K160" t="str">
        <f>VLOOKUP(A160, gaming_health_data!A:N, 4, FALSE)</f>
        <v>Habit</v>
      </c>
      <c r="L160">
        <f>VLOOKUP(A160, gaming_health_data!A:N, 5, FALSE)</f>
        <v>7</v>
      </c>
      <c r="M160">
        <f>VLOOKUP(A160, gaming_health_data!A:N, 6, FALSE)</f>
        <v>222</v>
      </c>
      <c r="N160">
        <f>VLOOKUP(A160, gaming_health_data!A:N, 7, FALSE)</f>
        <v>4</v>
      </c>
      <c r="O160">
        <f>VLOOKUP(A160, gaming_health_data!A:N, 9, FALSE)</f>
        <v>56</v>
      </c>
      <c r="P160">
        <f>VLOOKUP(A160, gaming_health_data!A:N, 10, FALSE)</f>
        <v>2</v>
      </c>
      <c r="Q160">
        <f>VLOOKUP(A160, gaming_health_data!A:N, 11, FALSE)</f>
        <v>82</v>
      </c>
      <c r="R160">
        <f>VLOOKUP(A160, gaming_health_data!A:N, 12, FALSE)</f>
        <v>97</v>
      </c>
      <c r="S160">
        <f>VLOOKUP(A160, gaming_health_data!A:N, 13, FALSE)</f>
        <v>41</v>
      </c>
      <c r="T160">
        <f>VLOOKUP(A160, gaming_health_data!A:N, 14, FALSE)</f>
        <v>33</v>
      </c>
    </row>
    <row r="161" spans="1:20" ht="15.75">
      <c r="A161">
        <v>10167</v>
      </c>
      <c r="B161" t="s">
        <v>1045</v>
      </c>
      <c r="C161">
        <v>25</v>
      </c>
      <c r="D161" t="s">
        <v>27</v>
      </c>
      <c r="E161" t="s">
        <v>54</v>
      </c>
      <c r="F161" s="3">
        <v>65300</v>
      </c>
      <c r="G161" t="s">
        <v>17</v>
      </c>
      <c r="H161" t="s">
        <v>21</v>
      </c>
      <c r="I161" s="4" t="str">
        <f>VLOOKUP(A161, gaming_health_data!A:N, 2, FALSE)</f>
        <v>PlayStation</v>
      </c>
      <c r="J161" t="str">
        <f>VLOOKUP(A161, gaming_health_data!A:N, 3, FALSE)</f>
        <v>MMORPG</v>
      </c>
      <c r="K161" t="str">
        <f>VLOOKUP(A161, gaming_health_data!A:N, 4, FALSE)</f>
        <v>Challenge</v>
      </c>
      <c r="L161">
        <f>VLOOKUP(A161, gaming_health_data!A:N, 5, FALSE)</f>
        <v>10</v>
      </c>
      <c r="M161">
        <f>VLOOKUP(A161, gaming_health_data!A:N, 6, FALSE)</f>
        <v>723</v>
      </c>
      <c r="N161">
        <f>VLOOKUP(A161, gaming_health_data!A:N, 7, FALSE)</f>
        <v>4</v>
      </c>
      <c r="O161">
        <f>VLOOKUP(A161, gaming_health_data!A:N, 9, FALSE)</f>
        <v>91</v>
      </c>
      <c r="P161">
        <f>VLOOKUP(A161, gaming_health_data!A:N, 10, FALSE)</f>
        <v>20</v>
      </c>
      <c r="Q161">
        <f>VLOOKUP(A161, gaming_health_data!A:N, 11, FALSE)</f>
        <v>199</v>
      </c>
      <c r="R161">
        <f>VLOOKUP(A161, gaming_health_data!A:N, 12, FALSE)</f>
        <v>18</v>
      </c>
      <c r="S161">
        <f>VLOOKUP(A161, gaming_health_data!A:N, 13, FALSE)</f>
        <v>47</v>
      </c>
      <c r="T161">
        <f>VLOOKUP(A161, gaming_health_data!A:N, 14, FALSE)</f>
        <v>14</v>
      </c>
    </row>
    <row r="162" spans="1:20" ht="15.75">
      <c r="A162">
        <v>10168</v>
      </c>
      <c r="B162" t="s">
        <v>1046</v>
      </c>
      <c r="C162">
        <v>26</v>
      </c>
      <c r="D162" t="s">
        <v>27</v>
      </c>
      <c r="E162" t="s">
        <v>54</v>
      </c>
      <c r="F162" s="3">
        <v>196804</v>
      </c>
      <c r="G162" t="s">
        <v>21</v>
      </c>
      <c r="H162" t="s">
        <v>21</v>
      </c>
      <c r="I162" s="4" t="str">
        <f>VLOOKUP(A162, gaming_health_data!A:N, 2, FALSE)</f>
        <v>Nintendo</v>
      </c>
      <c r="J162" t="str">
        <f>VLOOKUP(A162, gaming_health_data!A:N, 3, FALSE)</f>
        <v>Fighting</v>
      </c>
      <c r="K162" t="str">
        <f>VLOOKUP(A162, gaming_health_data!A:N, 4, FALSE)</f>
        <v>Loneliness</v>
      </c>
      <c r="L162">
        <f>VLOOKUP(A162, gaming_health_data!A:N, 5, FALSE)</f>
        <v>8</v>
      </c>
      <c r="M162">
        <f>VLOOKUP(A162, gaming_health_data!A:N, 6, FALSE)</f>
        <v>887</v>
      </c>
      <c r="N162">
        <f>VLOOKUP(A162, gaming_health_data!A:N, 7, FALSE)</f>
        <v>6</v>
      </c>
      <c r="O162">
        <f>VLOOKUP(A162, gaming_health_data!A:N, 9, FALSE)</f>
        <v>50</v>
      </c>
      <c r="P162">
        <f>VLOOKUP(A162, gaming_health_data!A:N, 10, FALSE)</f>
        <v>64</v>
      </c>
      <c r="Q162">
        <f>VLOOKUP(A162, gaming_health_data!A:N, 11, FALSE)</f>
        <v>55</v>
      </c>
      <c r="R162">
        <f>VLOOKUP(A162, gaming_health_data!A:N, 12, FALSE)</f>
        <v>98</v>
      </c>
      <c r="S162">
        <f>VLOOKUP(A162, gaming_health_data!A:N, 13, FALSE)</f>
        <v>72</v>
      </c>
      <c r="T162">
        <f>VLOOKUP(A162, gaming_health_data!A:N, 14, FALSE)</f>
        <v>6</v>
      </c>
    </row>
    <row r="163" spans="1:20" ht="15.75">
      <c r="A163">
        <v>10169</v>
      </c>
      <c r="B163" t="s">
        <v>1047</v>
      </c>
      <c r="C163">
        <v>19</v>
      </c>
      <c r="D163" t="s">
        <v>27</v>
      </c>
      <c r="E163" t="s">
        <v>49</v>
      </c>
      <c r="F163" s="3">
        <v>47117</v>
      </c>
      <c r="G163" t="s">
        <v>21</v>
      </c>
      <c r="H163" t="s">
        <v>17</v>
      </c>
      <c r="I163" s="4" t="str">
        <f>VLOOKUP(A163, gaming_health_data!A:N, 2, FALSE)</f>
        <v>Xbox</v>
      </c>
      <c r="J163" t="str">
        <f>VLOOKUP(A163, gaming_health_data!A:N, 3, FALSE)</f>
        <v>Racing</v>
      </c>
      <c r="K163" t="str">
        <f>VLOOKUP(A163, gaming_health_data!A:N, 4, FALSE)</f>
        <v>Social Interaction</v>
      </c>
      <c r="L163">
        <f>VLOOKUP(A163, gaming_health_data!A:N, 5, FALSE)</f>
        <v>11</v>
      </c>
      <c r="M163">
        <f>VLOOKUP(A163, gaming_health_data!A:N, 6, FALSE)</f>
        <v>96</v>
      </c>
      <c r="N163">
        <f>VLOOKUP(A163, gaming_health_data!A:N, 7, FALSE)</f>
        <v>7</v>
      </c>
      <c r="O163">
        <f>VLOOKUP(A163, gaming_health_data!A:N, 9, FALSE)</f>
        <v>41</v>
      </c>
      <c r="P163">
        <f>VLOOKUP(A163, gaming_health_data!A:N, 10, FALSE)</f>
        <v>74</v>
      </c>
      <c r="Q163">
        <f>VLOOKUP(A163, gaming_health_data!A:N, 11, FALSE)</f>
        <v>26</v>
      </c>
      <c r="R163">
        <f>VLOOKUP(A163, gaming_health_data!A:N, 12, FALSE)</f>
        <v>92</v>
      </c>
      <c r="S163">
        <f>VLOOKUP(A163, gaming_health_data!A:N, 13, FALSE)</f>
        <v>56</v>
      </c>
      <c r="T163">
        <f>VLOOKUP(A163, gaming_health_data!A:N, 14, FALSE)</f>
        <v>51</v>
      </c>
    </row>
    <row r="164" spans="1:20" ht="15.75">
      <c r="A164">
        <v>10170</v>
      </c>
      <c r="B164" t="s">
        <v>1048</v>
      </c>
      <c r="C164">
        <v>33</v>
      </c>
      <c r="D164" t="s">
        <v>15</v>
      </c>
      <c r="E164" t="s">
        <v>41</v>
      </c>
      <c r="F164" s="3">
        <v>69974</v>
      </c>
      <c r="G164" t="s">
        <v>17</v>
      </c>
      <c r="H164" t="s">
        <v>17</v>
      </c>
      <c r="I164" s="4" t="str">
        <f>VLOOKUP(A164, gaming_health_data!A:N, 2, FALSE)</f>
        <v>PlayStation</v>
      </c>
      <c r="J164" t="str">
        <f>VLOOKUP(A164, gaming_health_data!A:N, 3, FALSE)</f>
        <v>Survival</v>
      </c>
      <c r="K164" t="str">
        <f>VLOOKUP(A164, gaming_health_data!A:N, 4, FALSE)</f>
        <v>Competition</v>
      </c>
      <c r="L164">
        <f>VLOOKUP(A164, gaming_health_data!A:N, 5, FALSE)</f>
        <v>2</v>
      </c>
      <c r="M164">
        <f>VLOOKUP(A164, gaming_health_data!A:N, 6, FALSE)</f>
        <v>805</v>
      </c>
      <c r="N164">
        <f>VLOOKUP(A164, gaming_health_data!A:N, 7, FALSE)</f>
        <v>11</v>
      </c>
      <c r="O164">
        <f>VLOOKUP(A164, gaming_health_data!A:N, 9, FALSE)</f>
        <v>36</v>
      </c>
      <c r="P164">
        <f>VLOOKUP(A164, gaming_health_data!A:N, 10, FALSE)</f>
        <v>17</v>
      </c>
      <c r="Q164">
        <f>VLOOKUP(A164, gaming_health_data!A:N, 11, FALSE)</f>
        <v>17</v>
      </c>
      <c r="R164">
        <f>VLOOKUP(A164, gaming_health_data!A:N, 12, FALSE)</f>
        <v>86</v>
      </c>
      <c r="S164">
        <f>VLOOKUP(A164, gaming_health_data!A:N, 13, FALSE)</f>
        <v>47</v>
      </c>
      <c r="T164">
        <f>VLOOKUP(A164, gaming_health_data!A:N, 14, FALSE)</f>
        <v>46</v>
      </c>
    </row>
    <row r="165" spans="1:20" ht="15.75">
      <c r="A165">
        <v>10171</v>
      </c>
      <c r="B165" t="s">
        <v>1049</v>
      </c>
      <c r="C165">
        <v>32</v>
      </c>
      <c r="D165" t="s">
        <v>15</v>
      </c>
      <c r="E165" t="s">
        <v>22</v>
      </c>
      <c r="F165" s="3">
        <v>34438</v>
      </c>
      <c r="G165" t="s">
        <v>21</v>
      </c>
      <c r="H165" t="s">
        <v>17</v>
      </c>
      <c r="I165" s="4" t="str">
        <f>VLOOKUP(A165, gaming_health_data!A:N, 2, FALSE)</f>
        <v>Xbox</v>
      </c>
      <c r="J165" t="str">
        <f>VLOOKUP(A165, gaming_health_data!A:N, 3, FALSE)</f>
        <v>Fighting</v>
      </c>
      <c r="K165" t="str">
        <f>VLOOKUP(A165, gaming_health_data!A:N, 4, FALSE)</f>
        <v>Entertainment</v>
      </c>
      <c r="L165">
        <f>VLOOKUP(A165, gaming_health_data!A:N, 5, FALSE)</f>
        <v>4</v>
      </c>
      <c r="M165">
        <f>VLOOKUP(A165, gaming_health_data!A:N, 6, FALSE)</f>
        <v>130</v>
      </c>
      <c r="N165">
        <f>VLOOKUP(A165, gaming_health_data!A:N, 7, FALSE)</f>
        <v>5</v>
      </c>
      <c r="O165">
        <f>VLOOKUP(A165, gaming_health_data!A:N, 9, FALSE)</f>
        <v>72</v>
      </c>
      <c r="P165">
        <f>VLOOKUP(A165, gaming_health_data!A:N, 10, FALSE)</f>
        <v>8</v>
      </c>
      <c r="Q165">
        <f>VLOOKUP(A165, gaming_health_data!A:N, 11, FALSE)</f>
        <v>30</v>
      </c>
      <c r="R165">
        <f>VLOOKUP(A165, gaming_health_data!A:N, 12, FALSE)</f>
        <v>54</v>
      </c>
      <c r="S165">
        <f>VLOOKUP(A165, gaming_health_data!A:N, 13, FALSE)</f>
        <v>61</v>
      </c>
      <c r="T165">
        <f>VLOOKUP(A165, gaming_health_data!A:N, 14, FALSE)</f>
        <v>39</v>
      </c>
    </row>
    <row r="166" spans="1:20" ht="15.75">
      <c r="A166">
        <v>10172</v>
      </c>
      <c r="B166" t="s">
        <v>1050</v>
      </c>
      <c r="C166">
        <v>23</v>
      </c>
      <c r="D166" t="s">
        <v>27</v>
      </c>
      <c r="E166" t="s">
        <v>22</v>
      </c>
      <c r="F166" s="3">
        <v>42706</v>
      </c>
      <c r="G166" t="s">
        <v>21</v>
      </c>
      <c r="H166" t="s">
        <v>21</v>
      </c>
      <c r="I166" s="4" t="str">
        <f>VLOOKUP(A166, gaming_health_data!A:N, 2, FALSE)</f>
        <v>PC</v>
      </c>
      <c r="J166" t="str">
        <f>VLOOKUP(A166, gaming_health_data!A:N, 3, FALSE)</f>
        <v>Survival</v>
      </c>
      <c r="K166" t="str">
        <f>VLOOKUP(A166, gaming_health_data!A:N, 4, FALSE)</f>
        <v>Social Interaction</v>
      </c>
      <c r="L166">
        <f>VLOOKUP(A166, gaming_health_data!A:N, 5, FALSE)</f>
        <v>2</v>
      </c>
      <c r="M166">
        <f>VLOOKUP(A166, gaming_health_data!A:N, 6, FALSE)</f>
        <v>822</v>
      </c>
      <c r="N166">
        <f>VLOOKUP(A166, gaming_health_data!A:N, 7, FALSE)</f>
        <v>10</v>
      </c>
      <c r="O166">
        <f>VLOOKUP(A166, gaming_health_data!A:N, 9, FALSE)</f>
        <v>52</v>
      </c>
      <c r="P166">
        <f>VLOOKUP(A166, gaming_health_data!A:N, 10, FALSE)</f>
        <v>6</v>
      </c>
      <c r="Q166">
        <f>VLOOKUP(A166, gaming_health_data!A:N, 11, FALSE)</f>
        <v>89</v>
      </c>
      <c r="R166">
        <f>VLOOKUP(A166, gaming_health_data!A:N, 12, FALSE)</f>
        <v>43</v>
      </c>
      <c r="S166">
        <f>VLOOKUP(A166, gaming_health_data!A:N, 13, FALSE)</f>
        <v>26</v>
      </c>
      <c r="T166">
        <f>VLOOKUP(A166, gaming_health_data!A:N, 14, FALSE)</f>
        <v>61</v>
      </c>
    </row>
    <row r="167" spans="1:20" ht="15.75">
      <c r="A167">
        <v>10173</v>
      </c>
      <c r="B167" t="s">
        <v>1051</v>
      </c>
      <c r="C167">
        <v>24</v>
      </c>
      <c r="D167" t="s">
        <v>27</v>
      </c>
      <c r="E167" t="s">
        <v>36</v>
      </c>
      <c r="F167" s="3">
        <v>84473</v>
      </c>
      <c r="G167" t="s">
        <v>21</v>
      </c>
      <c r="H167" t="s">
        <v>21</v>
      </c>
      <c r="I167" s="4" t="str">
        <f>VLOOKUP(A167, gaming_health_data!A:N, 2, FALSE)</f>
        <v>Cell Phone</v>
      </c>
      <c r="J167" t="str">
        <f>VLOOKUP(A167, gaming_health_data!A:N, 3, FALSE)</f>
        <v>Survival</v>
      </c>
      <c r="K167" t="str">
        <f>VLOOKUP(A167, gaming_health_data!A:N, 4, FALSE)</f>
        <v>Loneliness</v>
      </c>
      <c r="L167">
        <f>VLOOKUP(A167, gaming_health_data!A:N, 5, FALSE)</f>
        <v>5</v>
      </c>
      <c r="M167">
        <f>VLOOKUP(A167, gaming_health_data!A:N, 6, FALSE)</f>
        <v>86</v>
      </c>
      <c r="N167">
        <f>VLOOKUP(A167, gaming_health_data!A:N, 7, FALSE)</f>
        <v>9</v>
      </c>
      <c r="O167">
        <f>VLOOKUP(A167, gaming_health_data!A:N, 9, FALSE)</f>
        <v>79</v>
      </c>
      <c r="P167">
        <f>VLOOKUP(A167, gaming_health_data!A:N, 10, FALSE)</f>
        <v>2</v>
      </c>
      <c r="Q167">
        <f>VLOOKUP(A167, gaming_health_data!A:N, 11, FALSE)</f>
        <v>87</v>
      </c>
      <c r="R167">
        <f>VLOOKUP(A167, gaming_health_data!A:N, 12, FALSE)</f>
        <v>90</v>
      </c>
      <c r="S167">
        <f>VLOOKUP(A167, gaming_health_data!A:N, 13, FALSE)</f>
        <v>6</v>
      </c>
      <c r="T167">
        <f>VLOOKUP(A167, gaming_health_data!A:N, 14, FALSE)</f>
        <v>12</v>
      </c>
    </row>
    <row r="168" spans="1:20" ht="15.75">
      <c r="A168">
        <v>10174</v>
      </c>
      <c r="B168" t="s">
        <v>1052</v>
      </c>
      <c r="C168">
        <v>23</v>
      </c>
      <c r="D168" t="s">
        <v>26</v>
      </c>
      <c r="E168" t="s">
        <v>49</v>
      </c>
      <c r="F168" s="3">
        <v>155015</v>
      </c>
      <c r="G168" t="s">
        <v>21</v>
      </c>
      <c r="H168" t="s">
        <v>21</v>
      </c>
      <c r="I168" s="4" t="str">
        <f>VLOOKUP(A168, gaming_health_data!A:N, 2, FALSE)</f>
        <v>Tablet</v>
      </c>
      <c r="J168" t="str">
        <f>VLOOKUP(A168, gaming_health_data!A:N, 3, FALSE)</f>
        <v>Fighting</v>
      </c>
      <c r="K168" t="str">
        <f>VLOOKUP(A168, gaming_health_data!A:N, 4, FALSE)</f>
        <v>Stress Relief</v>
      </c>
      <c r="L168">
        <f>VLOOKUP(A168, gaming_health_data!A:N, 5, FALSE)</f>
        <v>10</v>
      </c>
      <c r="M168">
        <f>VLOOKUP(A168, gaming_health_data!A:N, 6, FALSE)</f>
        <v>584</v>
      </c>
      <c r="N168">
        <f>VLOOKUP(A168, gaming_health_data!A:N, 7, FALSE)</f>
        <v>8</v>
      </c>
      <c r="O168">
        <f>VLOOKUP(A168, gaming_health_data!A:N, 9, FALSE)</f>
        <v>15</v>
      </c>
      <c r="P168">
        <f>VLOOKUP(A168, gaming_health_data!A:N, 10, FALSE)</f>
        <v>25</v>
      </c>
      <c r="Q168">
        <f>VLOOKUP(A168, gaming_health_data!A:N, 11, FALSE)</f>
        <v>20</v>
      </c>
      <c r="R168">
        <f>VLOOKUP(A168, gaming_health_data!A:N, 12, FALSE)</f>
        <v>7</v>
      </c>
      <c r="S168">
        <f>VLOOKUP(A168, gaming_health_data!A:N, 13, FALSE)</f>
        <v>16</v>
      </c>
      <c r="T168">
        <f>VLOOKUP(A168, gaming_health_data!A:N, 14, FALSE)</f>
        <v>24</v>
      </c>
    </row>
    <row r="169" spans="1:20" ht="15.75">
      <c r="A169">
        <v>10175</v>
      </c>
      <c r="B169" t="s">
        <v>1053</v>
      </c>
      <c r="C169">
        <v>34</v>
      </c>
      <c r="D169" t="s">
        <v>15</v>
      </c>
      <c r="E169" t="s">
        <v>49</v>
      </c>
      <c r="F169" s="3">
        <v>23611</v>
      </c>
      <c r="G169" t="s">
        <v>17</v>
      </c>
      <c r="H169" t="s">
        <v>21</v>
      </c>
      <c r="I169" s="4" t="str">
        <f>VLOOKUP(A169, gaming_health_data!A:N, 2, FALSE)</f>
        <v>Xbox</v>
      </c>
      <c r="J169" t="str">
        <f>VLOOKUP(A169, gaming_health_data!A:N, 3, FALSE)</f>
        <v>Sports</v>
      </c>
      <c r="K169" t="str">
        <f>VLOOKUP(A169, gaming_health_data!A:N, 4, FALSE)</f>
        <v>Habit</v>
      </c>
      <c r="L169">
        <f>VLOOKUP(A169, gaming_health_data!A:N, 5, FALSE)</f>
        <v>7</v>
      </c>
      <c r="M169">
        <f>VLOOKUP(A169, gaming_health_data!A:N, 6, FALSE)</f>
        <v>38</v>
      </c>
      <c r="N169">
        <f>VLOOKUP(A169, gaming_health_data!A:N, 7, FALSE)</f>
        <v>5</v>
      </c>
      <c r="O169">
        <f>VLOOKUP(A169, gaming_health_data!A:N, 9, FALSE)</f>
        <v>51</v>
      </c>
      <c r="P169">
        <f>VLOOKUP(A169, gaming_health_data!A:N, 10, FALSE)</f>
        <v>11</v>
      </c>
      <c r="Q169">
        <f>VLOOKUP(A169, gaming_health_data!A:N, 11, FALSE)</f>
        <v>33</v>
      </c>
      <c r="R169">
        <f>VLOOKUP(A169, gaming_health_data!A:N, 12, FALSE)</f>
        <v>17</v>
      </c>
      <c r="S169">
        <f>VLOOKUP(A169, gaming_health_data!A:N, 13, FALSE)</f>
        <v>51</v>
      </c>
      <c r="T169">
        <f>VLOOKUP(A169, gaming_health_data!A:N, 14, FALSE)</f>
        <v>49</v>
      </c>
    </row>
    <row r="170" spans="1:20" ht="15.75">
      <c r="A170">
        <v>10176</v>
      </c>
      <c r="B170" t="s">
        <v>1054</v>
      </c>
      <c r="C170">
        <v>26</v>
      </c>
      <c r="D170" t="s">
        <v>26</v>
      </c>
      <c r="E170" t="s">
        <v>49</v>
      </c>
      <c r="F170" s="3">
        <v>18578</v>
      </c>
      <c r="G170" t="s">
        <v>21</v>
      </c>
      <c r="H170" t="s">
        <v>17</v>
      </c>
      <c r="I170" s="4" t="str">
        <f>VLOOKUP(A170, gaming_health_data!A:N, 2, FALSE)</f>
        <v>Cell Phone</v>
      </c>
      <c r="J170" t="str">
        <f>VLOOKUP(A170, gaming_health_data!A:N, 3, FALSE)</f>
        <v>Survival</v>
      </c>
      <c r="K170" t="str">
        <f>VLOOKUP(A170, gaming_health_data!A:N, 4, FALSE)</f>
        <v>Relaxation</v>
      </c>
      <c r="L170">
        <f>VLOOKUP(A170, gaming_health_data!A:N, 5, FALSE)</f>
        <v>2</v>
      </c>
      <c r="M170">
        <f>VLOOKUP(A170, gaming_health_data!A:N, 6, FALSE)</f>
        <v>996</v>
      </c>
      <c r="N170">
        <f>VLOOKUP(A170, gaming_health_data!A:N, 7, FALSE)</f>
        <v>4</v>
      </c>
      <c r="O170">
        <f>VLOOKUP(A170, gaming_health_data!A:N, 9, FALSE)</f>
        <v>59</v>
      </c>
      <c r="P170">
        <f>VLOOKUP(A170, gaming_health_data!A:N, 10, FALSE)</f>
        <v>1</v>
      </c>
      <c r="Q170">
        <f>VLOOKUP(A170, gaming_health_data!A:N, 11, FALSE)</f>
        <v>94</v>
      </c>
      <c r="R170">
        <f>VLOOKUP(A170, gaming_health_data!A:N, 12, FALSE)</f>
        <v>93</v>
      </c>
      <c r="S170">
        <f>VLOOKUP(A170, gaming_health_data!A:N, 13, FALSE)</f>
        <v>25</v>
      </c>
      <c r="T170">
        <f>VLOOKUP(A170, gaming_health_data!A:N, 14, FALSE)</f>
        <v>32</v>
      </c>
    </row>
    <row r="171" spans="1:20" ht="15.75">
      <c r="A171">
        <v>10177</v>
      </c>
      <c r="B171" t="s">
        <v>1055</v>
      </c>
      <c r="C171">
        <v>20</v>
      </c>
      <c r="D171" t="s">
        <v>15</v>
      </c>
      <c r="E171" t="s">
        <v>41</v>
      </c>
      <c r="F171" s="3">
        <v>178081</v>
      </c>
      <c r="G171" t="s">
        <v>21</v>
      </c>
      <c r="H171" t="s">
        <v>21</v>
      </c>
      <c r="I171" s="4" t="str">
        <f>VLOOKUP(A171, gaming_health_data!A:N, 2, FALSE)</f>
        <v>Nintendo</v>
      </c>
      <c r="J171" t="str">
        <f>VLOOKUP(A171, gaming_health_data!A:N, 3, FALSE)</f>
        <v>RPG</v>
      </c>
      <c r="K171" t="str">
        <f>VLOOKUP(A171, gaming_health_data!A:N, 4, FALSE)</f>
        <v>Social Interaction</v>
      </c>
      <c r="L171">
        <f>VLOOKUP(A171, gaming_health_data!A:N, 5, FALSE)</f>
        <v>11</v>
      </c>
      <c r="M171">
        <f>VLOOKUP(A171, gaming_health_data!A:N, 6, FALSE)</f>
        <v>570</v>
      </c>
      <c r="N171">
        <f>VLOOKUP(A171, gaming_health_data!A:N, 7, FALSE)</f>
        <v>8</v>
      </c>
      <c r="O171">
        <f>VLOOKUP(A171, gaming_health_data!A:N, 9, FALSE)</f>
        <v>8</v>
      </c>
      <c r="P171">
        <f>VLOOKUP(A171, gaming_health_data!A:N, 10, FALSE)</f>
        <v>12</v>
      </c>
      <c r="Q171">
        <f>VLOOKUP(A171, gaming_health_data!A:N, 11, FALSE)</f>
        <v>10</v>
      </c>
      <c r="R171">
        <f>VLOOKUP(A171, gaming_health_data!A:N, 12, FALSE)</f>
        <v>91</v>
      </c>
      <c r="S171">
        <f>VLOOKUP(A171, gaming_health_data!A:N, 13, FALSE)</f>
        <v>3</v>
      </c>
      <c r="T171">
        <f>VLOOKUP(A171, gaming_health_data!A:N, 14, FALSE)</f>
        <v>95</v>
      </c>
    </row>
    <row r="172" spans="1:20" ht="15.75">
      <c r="A172">
        <v>10178</v>
      </c>
      <c r="B172" t="s">
        <v>1056</v>
      </c>
      <c r="C172">
        <v>29</v>
      </c>
      <c r="D172" t="s">
        <v>15</v>
      </c>
      <c r="E172" t="s">
        <v>27</v>
      </c>
      <c r="F172" s="3">
        <v>183655</v>
      </c>
      <c r="G172" t="s">
        <v>17</v>
      </c>
      <c r="H172" t="s">
        <v>21</v>
      </c>
      <c r="I172" s="4" t="str">
        <f>VLOOKUP(A172, gaming_health_data!A:N, 2, FALSE)</f>
        <v>Xbox</v>
      </c>
      <c r="J172" t="str">
        <f>VLOOKUP(A172, gaming_health_data!A:N, 3, FALSE)</f>
        <v>Strategy</v>
      </c>
      <c r="K172" t="str">
        <f>VLOOKUP(A172, gaming_health_data!A:N, 4, FALSE)</f>
        <v>Competition</v>
      </c>
      <c r="L172">
        <f>VLOOKUP(A172, gaming_health_data!A:N, 5, FALSE)</f>
        <v>3</v>
      </c>
      <c r="M172">
        <f>VLOOKUP(A172, gaming_health_data!A:N, 6, FALSE)</f>
        <v>703</v>
      </c>
      <c r="N172">
        <f>VLOOKUP(A172, gaming_health_data!A:N, 7, FALSE)</f>
        <v>11</v>
      </c>
      <c r="O172">
        <f>VLOOKUP(A172, gaming_health_data!A:N, 9, FALSE)</f>
        <v>93</v>
      </c>
      <c r="P172">
        <f>VLOOKUP(A172, gaming_health_data!A:N, 10, FALSE)</f>
        <v>72</v>
      </c>
      <c r="Q172">
        <f>VLOOKUP(A172, gaming_health_data!A:N, 11, FALSE)</f>
        <v>48</v>
      </c>
      <c r="R172">
        <f>VLOOKUP(A172, gaming_health_data!A:N, 12, FALSE)</f>
        <v>48</v>
      </c>
      <c r="S172">
        <f>VLOOKUP(A172, gaming_health_data!A:N, 13, FALSE)</f>
        <v>30</v>
      </c>
      <c r="T172">
        <f>VLOOKUP(A172, gaming_health_data!A:N, 14, FALSE)</f>
        <v>13</v>
      </c>
    </row>
    <row r="173" spans="1:20" ht="15.75">
      <c r="A173">
        <v>10179</v>
      </c>
      <c r="B173" t="s">
        <v>1057</v>
      </c>
      <c r="C173">
        <v>18</v>
      </c>
      <c r="D173" t="s">
        <v>27</v>
      </c>
      <c r="E173" t="s">
        <v>39</v>
      </c>
      <c r="F173" s="3">
        <v>175360</v>
      </c>
      <c r="G173" t="s">
        <v>21</v>
      </c>
      <c r="H173" t="s">
        <v>17</v>
      </c>
      <c r="I173" s="4" t="str">
        <f>VLOOKUP(A173, gaming_health_data!A:N, 2, FALSE)</f>
        <v>Nintendo</v>
      </c>
      <c r="J173" t="str">
        <f>VLOOKUP(A173, gaming_health_data!A:N, 3, FALSE)</f>
        <v>Racing</v>
      </c>
      <c r="K173" t="str">
        <f>VLOOKUP(A173, gaming_health_data!A:N, 4, FALSE)</f>
        <v>Boredom</v>
      </c>
      <c r="L173">
        <f>VLOOKUP(A173, gaming_health_data!A:N, 5, FALSE)</f>
        <v>6</v>
      </c>
      <c r="M173">
        <f>VLOOKUP(A173, gaming_health_data!A:N, 6, FALSE)</f>
        <v>343</v>
      </c>
      <c r="N173">
        <f>VLOOKUP(A173, gaming_health_data!A:N, 7, FALSE)</f>
        <v>10</v>
      </c>
      <c r="O173">
        <f>VLOOKUP(A173, gaming_health_data!A:N, 9, FALSE)</f>
        <v>95</v>
      </c>
      <c r="P173">
        <f>VLOOKUP(A173, gaming_health_data!A:N, 10, FALSE)</f>
        <v>5</v>
      </c>
      <c r="Q173">
        <f>VLOOKUP(A173, gaming_health_data!A:N, 11, FALSE)</f>
        <v>70</v>
      </c>
      <c r="R173">
        <f>VLOOKUP(A173, gaming_health_data!A:N, 12, FALSE)</f>
        <v>39</v>
      </c>
      <c r="S173">
        <f>VLOOKUP(A173, gaming_health_data!A:N, 13, FALSE)</f>
        <v>46</v>
      </c>
      <c r="T173">
        <f>VLOOKUP(A173, gaming_health_data!A:N, 14, FALSE)</f>
        <v>79</v>
      </c>
    </row>
    <row r="174" spans="1:20" ht="15.75">
      <c r="A174">
        <v>10180</v>
      </c>
      <c r="B174" t="s">
        <v>1058</v>
      </c>
      <c r="C174">
        <v>23</v>
      </c>
      <c r="D174" t="s">
        <v>26</v>
      </c>
      <c r="E174" t="s">
        <v>56</v>
      </c>
      <c r="F174" s="3">
        <v>124850</v>
      </c>
      <c r="G174" t="s">
        <v>21</v>
      </c>
      <c r="H174" t="s">
        <v>21</v>
      </c>
      <c r="I174" s="4" t="str">
        <f>VLOOKUP(A174, gaming_health_data!A:N, 2, FALSE)</f>
        <v>Nintendo</v>
      </c>
      <c r="J174" t="str">
        <f>VLOOKUP(A174, gaming_health_data!A:N, 3, FALSE)</f>
        <v>Survival</v>
      </c>
      <c r="K174" t="str">
        <f>VLOOKUP(A174, gaming_health_data!A:N, 4, FALSE)</f>
        <v>Relaxation</v>
      </c>
      <c r="L174">
        <f>VLOOKUP(A174, gaming_health_data!A:N, 5, FALSE)</f>
        <v>1</v>
      </c>
      <c r="M174">
        <f>VLOOKUP(A174, gaming_health_data!A:N, 6, FALSE)</f>
        <v>296</v>
      </c>
      <c r="N174">
        <f>VLOOKUP(A174, gaming_health_data!A:N, 7, FALSE)</f>
        <v>6</v>
      </c>
      <c r="O174">
        <f>VLOOKUP(A174, gaming_health_data!A:N, 9, FALSE)</f>
        <v>80</v>
      </c>
      <c r="P174">
        <f>VLOOKUP(A174, gaming_health_data!A:N, 10, FALSE)</f>
        <v>27</v>
      </c>
      <c r="Q174">
        <f>VLOOKUP(A174, gaming_health_data!A:N, 11, FALSE)</f>
        <v>10</v>
      </c>
      <c r="R174">
        <f>VLOOKUP(A174, gaming_health_data!A:N, 12, FALSE)</f>
        <v>28</v>
      </c>
      <c r="S174">
        <f>VLOOKUP(A174, gaming_health_data!A:N, 13, FALSE)</f>
        <v>76</v>
      </c>
      <c r="T174">
        <f>VLOOKUP(A174, gaming_health_data!A:N, 14, FALSE)</f>
        <v>22</v>
      </c>
    </row>
    <row r="175" spans="1:20" ht="15.75">
      <c r="A175">
        <v>10181</v>
      </c>
      <c r="B175" t="s">
        <v>1059</v>
      </c>
      <c r="C175">
        <v>20</v>
      </c>
      <c r="D175" t="s">
        <v>26</v>
      </c>
      <c r="E175" t="s">
        <v>56</v>
      </c>
      <c r="F175" s="3">
        <v>61546</v>
      </c>
      <c r="G175" t="s">
        <v>21</v>
      </c>
      <c r="H175" t="s">
        <v>17</v>
      </c>
      <c r="I175" s="4" t="str">
        <f>VLOOKUP(A175, gaming_health_data!A:N, 2, FALSE)</f>
        <v>PC</v>
      </c>
      <c r="J175" t="str">
        <f>VLOOKUP(A175, gaming_health_data!A:N, 3, FALSE)</f>
        <v>Racing</v>
      </c>
      <c r="K175" t="str">
        <f>VLOOKUP(A175, gaming_health_data!A:N, 4, FALSE)</f>
        <v>Escapism</v>
      </c>
      <c r="L175">
        <f>VLOOKUP(A175, gaming_health_data!A:N, 5, FALSE)</f>
        <v>9</v>
      </c>
      <c r="M175">
        <f>VLOOKUP(A175, gaming_health_data!A:N, 6, FALSE)</f>
        <v>901</v>
      </c>
      <c r="N175">
        <f>VLOOKUP(A175, gaming_health_data!A:N, 7, FALSE)</f>
        <v>7</v>
      </c>
      <c r="O175">
        <f>VLOOKUP(A175, gaming_health_data!A:N, 9, FALSE)</f>
        <v>16</v>
      </c>
      <c r="P175">
        <f>VLOOKUP(A175, gaming_health_data!A:N, 10, FALSE)</f>
        <v>88</v>
      </c>
      <c r="Q175">
        <f>VLOOKUP(A175, gaming_health_data!A:N, 11, FALSE)</f>
        <v>27</v>
      </c>
      <c r="R175">
        <f>VLOOKUP(A175, gaming_health_data!A:N, 12, FALSE)</f>
        <v>1</v>
      </c>
      <c r="S175">
        <f>VLOOKUP(A175, gaming_health_data!A:N, 13, FALSE)</f>
        <v>60</v>
      </c>
      <c r="T175">
        <f>VLOOKUP(A175, gaming_health_data!A:N, 14, FALSE)</f>
        <v>17</v>
      </c>
    </row>
    <row r="176" spans="1:20" ht="15.75">
      <c r="A176">
        <v>10182</v>
      </c>
      <c r="B176" t="s">
        <v>1060</v>
      </c>
      <c r="C176">
        <v>23</v>
      </c>
      <c r="D176" t="s">
        <v>27</v>
      </c>
      <c r="E176" t="s">
        <v>39</v>
      </c>
      <c r="F176" s="3">
        <v>27437</v>
      </c>
      <c r="G176" t="s">
        <v>21</v>
      </c>
      <c r="H176" t="s">
        <v>21</v>
      </c>
      <c r="I176" s="4" t="str">
        <f>VLOOKUP(A176, gaming_health_data!A:N, 2, FALSE)</f>
        <v>Nintendo</v>
      </c>
      <c r="J176" t="str">
        <f>VLOOKUP(A176, gaming_health_data!A:N, 3, FALSE)</f>
        <v>RPG</v>
      </c>
      <c r="K176" t="str">
        <f>VLOOKUP(A176, gaming_health_data!A:N, 4, FALSE)</f>
        <v>Social Interaction</v>
      </c>
      <c r="L176">
        <f>VLOOKUP(A176, gaming_health_data!A:N, 5, FALSE)</f>
        <v>7</v>
      </c>
      <c r="M176">
        <f>VLOOKUP(A176, gaming_health_data!A:N, 6, FALSE)</f>
        <v>204</v>
      </c>
      <c r="N176">
        <f>VLOOKUP(A176, gaming_health_data!A:N, 7, FALSE)</f>
        <v>5</v>
      </c>
      <c r="O176">
        <f>VLOOKUP(A176, gaming_health_data!A:N, 9, FALSE)</f>
        <v>93</v>
      </c>
      <c r="P176">
        <f>VLOOKUP(A176, gaming_health_data!A:N, 10, FALSE)</f>
        <v>3</v>
      </c>
      <c r="Q176">
        <f>VLOOKUP(A176, gaming_health_data!A:N, 11, FALSE)</f>
        <v>70</v>
      </c>
      <c r="R176">
        <f>VLOOKUP(A176, gaming_health_data!A:N, 12, FALSE)</f>
        <v>97</v>
      </c>
      <c r="S176">
        <f>VLOOKUP(A176, gaming_health_data!A:N, 13, FALSE)</f>
        <v>79</v>
      </c>
      <c r="T176">
        <f>VLOOKUP(A176, gaming_health_data!A:N, 14, FALSE)</f>
        <v>97</v>
      </c>
    </row>
    <row r="177" spans="1:20" ht="15.75">
      <c r="A177">
        <v>10183</v>
      </c>
      <c r="B177" t="s">
        <v>1061</v>
      </c>
      <c r="C177">
        <v>31</v>
      </c>
      <c r="D177" t="s">
        <v>27</v>
      </c>
      <c r="E177" t="s">
        <v>44</v>
      </c>
      <c r="F177" s="3">
        <v>100429</v>
      </c>
      <c r="G177" t="s">
        <v>21</v>
      </c>
      <c r="H177" t="s">
        <v>17</v>
      </c>
      <c r="I177" s="4" t="str">
        <f>VLOOKUP(A177, gaming_health_data!A:N, 2, FALSE)</f>
        <v>PlayStation</v>
      </c>
      <c r="J177" t="str">
        <f>VLOOKUP(A177, gaming_health_data!A:N, 3, FALSE)</f>
        <v>Racing</v>
      </c>
      <c r="K177" t="str">
        <f>VLOOKUP(A177, gaming_health_data!A:N, 4, FALSE)</f>
        <v>Escapism</v>
      </c>
      <c r="L177">
        <f>VLOOKUP(A177, gaming_health_data!A:N, 5, FALSE)</f>
        <v>11</v>
      </c>
      <c r="M177">
        <f>VLOOKUP(A177, gaming_health_data!A:N, 6, FALSE)</f>
        <v>285</v>
      </c>
      <c r="N177">
        <f>VLOOKUP(A177, gaming_health_data!A:N, 7, FALSE)</f>
        <v>10</v>
      </c>
      <c r="O177">
        <f>VLOOKUP(A177, gaming_health_data!A:N, 9, FALSE)</f>
        <v>31</v>
      </c>
      <c r="P177">
        <f>VLOOKUP(A177, gaming_health_data!A:N, 10, FALSE)</f>
        <v>60</v>
      </c>
      <c r="Q177">
        <f>VLOOKUP(A177, gaming_health_data!A:N, 11, FALSE)</f>
        <v>17</v>
      </c>
      <c r="R177">
        <f>VLOOKUP(A177, gaming_health_data!A:N, 12, FALSE)</f>
        <v>56</v>
      </c>
      <c r="S177">
        <f>VLOOKUP(A177, gaming_health_data!A:N, 13, FALSE)</f>
        <v>16</v>
      </c>
      <c r="T177">
        <f>VLOOKUP(A177, gaming_health_data!A:N, 14, FALSE)</f>
        <v>88</v>
      </c>
    </row>
    <row r="178" spans="1:20" ht="15.75">
      <c r="A178">
        <v>10184</v>
      </c>
      <c r="B178" t="s">
        <v>1062</v>
      </c>
      <c r="C178">
        <v>20</v>
      </c>
      <c r="D178" t="s">
        <v>27</v>
      </c>
      <c r="E178" t="s">
        <v>16</v>
      </c>
      <c r="F178" s="3">
        <v>15151</v>
      </c>
      <c r="G178" t="s">
        <v>21</v>
      </c>
      <c r="H178" t="s">
        <v>21</v>
      </c>
      <c r="I178" s="4" t="str">
        <f>VLOOKUP(A178, gaming_health_data!A:N, 2, FALSE)</f>
        <v>Xbox</v>
      </c>
      <c r="J178" t="str">
        <f>VLOOKUP(A178, gaming_health_data!A:N, 3, FALSE)</f>
        <v>FPS</v>
      </c>
      <c r="K178" t="str">
        <f>VLOOKUP(A178, gaming_health_data!A:N, 4, FALSE)</f>
        <v>Escapism</v>
      </c>
      <c r="L178">
        <f>VLOOKUP(A178, gaming_health_data!A:N, 5, FALSE)</f>
        <v>5</v>
      </c>
      <c r="M178">
        <f>VLOOKUP(A178, gaming_health_data!A:N, 6, FALSE)</f>
        <v>756</v>
      </c>
      <c r="N178">
        <f>VLOOKUP(A178, gaming_health_data!A:N, 7, FALSE)</f>
        <v>8</v>
      </c>
      <c r="O178">
        <f>VLOOKUP(A178, gaming_health_data!A:N, 9, FALSE)</f>
        <v>8</v>
      </c>
      <c r="P178">
        <f>VLOOKUP(A178, gaming_health_data!A:N, 10, FALSE)</f>
        <v>63</v>
      </c>
      <c r="Q178">
        <f>VLOOKUP(A178, gaming_health_data!A:N, 11, FALSE)</f>
        <v>4</v>
      </c>
      <c r="R178">
        <f>VLOOKUP(A178, gaming_health_data!A:N, 12, FALSE)</f>
        <v>79</v>
      </c>
      <c r="S178">
        <f>VLOOKUP(A178, gaming_health_data!A:N, 13, FALSE)</f>
        <v>5</v>
      </c>
      <c r="T178">
        <f>VLOOKUP(A178, gaming_health_data!A:N, 14, FALSE)</f>
        <v>2</v>
      </c>
    </row>
    <row r="179" spans="1:20" ht="15.75">
      <c r="A179">
        <v>10185</v>
      </c>
      <c r="B179" t="s">
        <v>1063</v>
      </c>
      <c r="C179">
        <v>31</v>
      </c>
      <c r="D179" t="s">
        <v>15</v>
      </c>
      <c r="E179" t="s">
        <v>16</v>
      </c>
      <c r="F179" s="3">
        <v>112640</v>
      </c>
      <c r="G179" t="s">
        <v>17</v>
      </c>
      <c r="H179" t="s">
        <v>17</v>
      </c>
      <c r="I179" s="4" t="str">
        <f>VLOOKUP(A179, gaming_health_data!A:N, 2, FALSE)</f>
        <v>PlayStation</v>
      </c>
      <c r="J179" t="str">
        <f>VLOOKUP(A179, gaming_health_data!A:N, 3, FALSE)</f>
        <v>Racing</v>
      </c>
      <c r="K179" t="str">
        <f>VLOOKUP(A179, gaming_health_data!A:N, 4, FALSE)</f>
        <v>Social Interaction</v>
      </c>
      <c r="L179">
        <f>VLOOKUP(A179, gaming_health_data!A:N, 5, FALSE)</f>
        <v>3</v>
      </c>
      <c r="M179">
        <f>VLOOKUP(A179, gaming_health_data!A:N, 6, FALSE)</f>
        <v>431</v>
      </c>
      <c r="N179">
        <f>VLOOKUP(A179, gaming_health_data!A:N, 7, FALSE)</f>
        <v>6</v>
      </c>
      <c r="O179">
        <f>VLOOKUP(A179, gaming_health_data!A:N, 9, FALSE)</f>
        <v>12</v>
      </c>
      <c r="P179">
        <f>VLOOKUP(A179, gaming_health_data!A:N, 10, FALSE)</f>
        <v>43</v>
      </c>
      <c r="Q179">
        <f>VLOOKUP(A179, gaming_health_data!A:N, 11, FALSE)</f>
        <v>89</v>
      </c>
      <c r="R179">
        <f>VLOOKUP(A179, gaming_health_data!A:N, 12, FALSE)</f>
        <v>88</v>
      </c>
      <c r="S179">
        <f>VLOOKUP(A179, gaming_health_data!A:N, 13, FALSE)</f>
        <v>92</v>
      </c>
      <c r="T179">
        <f>VLOOKUP(A179, gaming_health_data!A:N, 14, FALSE)</f>
        <v>46</v>
      </c>
    </row>
    <row r="180" spans="1:20" ht="15.75">
      <c r="A180">
        <v>10186</v>
      </c>
      <c r="B180" t="s">
        <v>1064</v>
      </c>
      <c r="C180">
        <v>30</v>
      </c>
      <c r="D180" t="s">
        <v>27</v>
      </c>
      <c r="E180" t="s">
        <v>41</v>
      </c>
      <c r="F180" s="3">
        <v>22639</v>
      </c>
      <c r="G180" t="s">
        <v>17</v>
      </c>
      <c r="H180" t="s">
        <v>21</v>
      </c>
      <c r="I180" s="4" t="str">
        <f>VLOOKUP(A180, gaming_health_data!A:N, 2, FALSE)</f>
        <v>Nintendo</v>
      </c>
      <c r="J180" t="str">
        <f>VLOOKUP(A180, gaming_health_data!A:N, 3, FALSE)</f>
        <v>Racing</v>
      </c>
      <c r="K180" t="str">
        <f>VLOOKUP(A180, gaming_health_data!A:N, 4, FALSE)</f>
        <v>Competition</v>
      </c>
      <c r="L180">
        <f>VLOOKUP(A180, gaming_health_data!A:N, 5, FALSE)</f>
        <v>7</v>
      </c>
      <c r="M180">
        <f>VLOOKUP(A180, gaming_health_data!A:N, 6, FALSE)</f>
        <v>736</v>
      </c>
      <c r="N180">
        <f>VLOOKUP(A180, gaming_health_data!A:N, 7, FALSE)</f>
        <v>8</v>
      </c>
      <c r="O180">
        <f>VLOOKUP(A180, gaming_health_data!A:N, 9, FALSE)</f>
        <v>53</v>
      </c>
      <c r="P180">
        <f>VLOOKUP(A180, gaming_health_data!A:N, 10, FALSE)</f>
        <v>83</v>
      </c>
      <c r="Q180">
        <f>VLOOKUP(A180, gaming_health_data!A:N, 11, FALSE)</f>
        <v>6</v>
      </c>
      <c r="R180">
        <f>VLOOKUP(A180, gaming_health_data!A:N, 12, FALSE)</f>
        <v>41</v>
      </c>
      <c r="S180">
        <f>VLOOKUP(A180, gaming_health_data!A:N, 13, FALSE)</f>
        <v>80</v>
      </c>
      <c r="T180">
        <f>VLOOKUP(A180, gaming_health_data!A:N, 14, FALSE)</f>
        <v>8</v>
      </c>
    </row>
    <row r="181" spans="1:20" ht="15.75">
      <c r="A181">
        <v>10187</v>
      </c>
      <c r="B181" t="s">
        <v>1065</v>
      </c>
      <c r="C181">
        <v>18</v>
      </c>
      <c r="D181" t="s">
        <v>27</v>
      </c>
      <c r="E181" t="s">
        <v>39</v>
      </c>
      <c r="F181" s="3">
        <v>149711</v>
      </c>
      <c r="G181" t="s">
        <v>21</v>
      </c>
      <c r="H181" t="s">
        <v>21</v>
      </c>
      <c r="I181" s="4" t="str">
        <f>VLOOKUP(A181, gaming_health_data!A:N, 2, FALSE)</f>
        <v>Nintendo</v>
      </c>
      <c r="J181" t="str">
        <f>VLOOKUP(A181, gaming_health_data!A:N, 3, FALSE)</f>
        <v>MOBA</v>
      </c>
      <c r="K181" t="str">
        <f>VLOOKUP(A181, gaming_health_data!A:N, 4, FALSE)</f>
        <v>Competition</v>
      </c>
      <c r="L181">
        <f>VLOOKUP(A181, gaming_health_data!A:N, 5, FALSE)</f>
        <v>2</v>
      </c>
      <c r="M181">
        <f>VLOOKUP(A181, gaming_health_data!A:N, 6, FALSE)</f>
        <v>252</v>
      </c>
      <c r="N181">
        <f>VLOOKUP(A181, gaming_health_data!A:N, 7, FALSE)</f>
        <v>9</v>
      </c>
      <c r="O181">
        <f>VLOOKUP(A181, gaming_health_data!A:N, 9, FALSE)</f>
        <v>25</v>
      </c>
      <c r="P181">
        <f>VLOOKUP(A181, gaming_health_data!A:N, 10, FALSE)</f>
        <v>68</v>
      </c>
      <c r="Q181">
        <f>VLOOKUP(A181, gaming_health_data!A:N, 11, FALSE)</f>
        <v>99</v>
      </c>
      <c r="R181">
        <f>VLOOKUP(A181, gaming_health_data!A:N, 12, FALSE)</f>
        <v>80</v>
      </c>
      <c r="S181">
        <f>VLOOKUP(A181, gaming_health_data!A:N, 13, FALSE)</f>
        <v>46</v>
      </c>
      <c r="T181">
        <f>VLOOKUP(A181, gaming_health_data!A:N, 14, FALSE)</f>
        <v>56</v>
      </c>
    </row>
    <row r="182" spans="1:20" ht="15.75">
      <c r="A182">
        <v>10188</v>
      </c>
      <c r="B182" t="s">
        <v>1066</v>
      </c>
      <c r="C182">
        <v>29</v>
      </c>
      <c r="D182" t="s">
        <v>26</v>
      </c>
      <c r="E182" t="s">
        <v>16</v>
      </c>
      <c r="F182" s="3">
        <v>24482</v>
      </c>
      <c r="G182" t="s">
        <v>17</v>
      </c>
      <c r="H182" t="s">
        <v>17</v>
      </c>
      <c r="I182" s="4" t="str">
        <f>VLOOKUP(A182, gaming_health_data!A:N, 2, FALSE)</f>
        <v>PC</v>
      </c>
      <c r="J182" t="str">
        <f>VLOOKUP(A182, gaming_health_data!A:N, 3, FALSE)</f>
        <v>RPG</v>
      </c>
      <c r="K182" t="str">
        <f>VLOOKUP(A182, gaming_health_data!A:N, 4, FALSE)</f>
        <v>Relaxation</v>
      </c>
      <c r="L182">
        <f>VLOOKUP(A182, gaming_health_data!A:N, 5, FALSE)</f>
        <v>7</v>
      </c>
      <c r="M182">
        <f>VLOOKUP(A182, gaming_health_data!A:N, 6, FALSE)</f>
        <v>193</v>
      </c>
      <c r="N182">
        <f>VLOOKUP(A182, gaming_health_data!A:N, 7, FALSE)</f>
        <v>10</v>
      </c>
      <c r="O182">
        <f>VLOOKUP(A182, gaming_health_data!A:N, 9, FALSE)</f>
        <v>66</v>
      </c>
      <c r="P182">
        <f>VLOOKUP(A182, gaming_health_data!A:N, 10, FALSE)</f>
        <v>22</v>
      </c>
      <c r="Q182">
        <f>VLOOKUP(A182, gaming_health_data!A:N, 11, FALSE)</f>
        <v>68</v>
      </c>
      <c r="R182">
        <f>VLOOKUP(A182, gaming_health_data!A:N, 12, FALSE)</f>
        <v>72</v>
      </c>
      <c r="S182">
        <f>VLOOKUP(A182, gaming_health_data!A:N, 13, FALSE)</f>
        <v>38</v>
      </c>
      <c r="T182">
        <f>VLOOKUP(A182, gaming_health_data!A:N, 14, FALSE)</f>
        <v>17</v>
      </c>
    </row>
    <row r="183" spans="1:20" ht="15.75">
      <c r="A183">
        <v>10189</v>
      </c>
      <c r="B183" t="s">
        <v>1067</v>
      </c>
      <c r="C183">
        <v>34</v>
      </c>
      <c r="D183" t="s">
        <v>26</v>
      </c>
      <c r="E183" t="s">
        <v>49</v>
      </c>
      <c r="F183" s="3">
        <v>191928</v>
      </c>
      <c r="G183" t="s">
        <v>17</v>
      </c>
      <c r="H183" t="s">
        <v>17</v>
      </c>
      <c r="I183" s="4" t="str">
        <f>VLOOKUP(A183, gaming_health_data!A:N, 2, FALSE)</f>
        <v>PlayStation</v>
      </c>
      <c r="J183" t="str">
        <f>VLOOKUP(A183, gaming_health_data!A:N, 3, FALSE)</f>
        <v>Fighting</v>
      </c>
      <c r="K183" t="str">
        <f>VLOOKUP(A183, gaming_health_data!A:N, 4, FALSE)</f>
        <v>Competition</v>
      </c>
      <c r="L183">
        <f>VLOOKUP(A183, gaming_health_data!A:N, 5, FALSE)</f>
        <v>6</v>
      </c>
      <c r="M183">
        <f>VLOOKUP(A183, gaming_health_data!A:N, 6, FALSE)</f>
        <v>405</v>
      </c>
      <c r="N183">
        <f>VLOOKUP(A183, gaming_health_data!A:N, 7, FALSE)</f>
        <v>9</v>
      </c>
      <c r="O183">
        <f>VLOOKUP(A183, gaming_health_data!A:N, 9, FALSE)</f>
        <v>89</v>
      </c>
      <c r="P183">
        <f>VLOOKUP(A183, gaming_health_data!A:N, 10, FALSE)</f>
        <v>2</v>
      </c>
      <c r="Q183">
        <f>VLOOKUP(A183, gaming_health_data!A:N, 11, FALSE)</f>
        <v>86</v>
      </c>
      <c r="R183">
        <f>VLOOKUP(A183, gaming_health_data!A:N, 12, FALSE)</f>
        <v>67</v>
      </c>
      <c r="S183">
        <f>VLOOKUP(A183, gaming_health_data!A:N, 13, FALSE)</f>
        <v>97</v>
      </c>
      <c r="T183">
        <f>VLOOKUP(A183, gaming_health_data!A:N, 14, FALSE)</f>
        <v>11</v>
      </c>
    </row>
    <row r="184" spans="1:20" ht="15.75">
      <c r="A184">
        <v>10190</v>
      </c>
      <c r="B184" t="s">
        <v>1068</v>
      </c>
      <c r="C184">
        <v>20</v>
      </c>
      <c r="D184" t="s">
        <v>27</v>
      </c>
      <c r="E184" t="s">
        <v>41</v>
      </c>
      <c r="F184" s="3">
        <v>80736</v>
      </c>
      <c r="G184" t="s">
        <v>17</v>
      </c>
      <c r="H184" t="s">
        <v>21</v>
      </c>
      <c r="I184" s="4" t="str">
        <f>VLOOKUP(A184, gaming_health_data!A:N, 2, FALSE)</f>
        <v>Nintendo</v>
      </c>
      <c r="J184" t="str">
        <f>VLOOKUP(A184, gaming_health_data!A:N, 3, FALSE)</f>
        <v>Survival</v>
      </c>
      <c r="K184" t="str">
        <f>VLOOKUP(A184, gaming_health_data!A:N, 4, FALSE)</f>
        <v>Competition</v>
      </c>
      <c r="L184">
        <f>VLOOKUP(A184, gaming_health_data!A:N, 5, FALSE)</f>
        <v>3</v>
      </c>
      <c r="M184">
        <f>VLOOKUP(A184, gaming_health_data!A:N, 6, FALSE)</f>
        <v>102</v>
      </c>
      <c r="N184">
        <f>VLOOKUP(A184, gaming_health_data!A:N, 7, FALSE)</f>
        <v>9</v>
      </c>
      <c r="O184">
        <f>VLOOKUP(A184, gaming_health_data!A:N, 9, FALSE)</f>
        <v>8</v>
      </c>
      <c r="P184">
        <f>VLOOKUP(A184, gaming_health_data!A:N, 10, FALSE)</f>
        <v>89</v>
      </c>
      <c r="Q184">
        <f>VLOOKUP(A184, gaming_health_data!A:N, 11, FALSE)</f>
        <v>25</v>
      </c>
      <c r="R184">
        <f>VLOOKUP(A184, gaming_health_data!A:N, 12, FALSE)</f>
        <v>7</v>
      </c>
      <c r="S184">
        <f>VLOOKUP(A184, gaming_health_data!A:N, 13, FALSE)</f>
        <v>64</v>
      </c>
      <c r="T184">
        <f>VLOOKUP(A184, gaming_health_data!A:N, 14, FALSE)</f>
        <v>92</v>
      </c>
    </row>
    <row r="185" spans="1:20" ht="15.75">
      <c r="A185">
        <v>10191</v>
      </c>
      <c r="B185" t="s">
        <v>1069</v>
      </c>
      <c r="C185">
        <v>31</v>
      </c>
      <c r="D185" t="s">
        <v>27</v>
      </c>
      <c r="E185" t="s">
        <v>41</v>
      </c>
      <c r="F185" s="3">
        <v>2705</v>
      </c>
      <c r="G185" t="s">
        <v>17</v>
      </c>
      <c r="H185" t="s">
        <v>17</v>
      </c>
      <c r="I185" s="4" t="str">
        <f>VLOOKUP(A185, gaming_health_data!A:N, 2, FALSE)</f>
        <v>Cell Phone</v>
      </c>
      <c r="J185" t="str">
        <f>VLOOKUP(A185, gaming_health_data!A:N, 3, FALSE)</f>
        <v>Fighting</v>
      </c>
      <c r="K185" t="str">
        <f>VLOOKUP(A185, gaming_health_data!A:N, 4, FALSE)</f>
        <v>Habit</v>
      </c>
      <c r="L185">
        <f>VLOOKUP(A185, gaming_health_data!A:N, 5, FALSE)</f>
        <v>1</v>
      </c>
      <c r="M185">
        <f>VLOOKUP(A185, gaming_health_data!A:N, 6, FALSE)</f>
        <v>938</v>
      </c>
      <c r="N185">
        <f>VLOOKUP(A185, gaming_health_data!A:N, 7, FALSE)</f>
        <v>6</v>
      </c>
      <c r="O185">
        <f>VLOOKUP(A185, gaming_health_data!A:N, 9, FALSE)</f>
        <v>55</v>
      </c>
      <c r="P185">
        <f>VLOOKUP(A185, gaming_health_data!A:N, 10, FALSE)</f>
        <v>4</v>
      </c>
      <c r="Q185">
        <f>VLOOKUP(A185, gaming_health_data!A:N, 11, FALSE)</f>
        <v>94</v>
      </c>
      <c r="R185">
        <f>VLOOKUP(A185, gaming_health_data!A:N, 12, FALSE)</f>
        <v>81</v>
      </c>
      <c r="S185">
        <f>VLOOKUP(A185, gaming_health_data!A:N, 13, FALSE)</f>
        <v>75</v>
      </c>
      <c r="T185">
        <f>VLOOKUP(A185, gaming_health_data!A:N, 14, FALSE)</f>
        <v>88</v>
      </c>
    </row>
    <row r="186" spans="1:20" ht="15.75">
      <c r="A186">
        <v>10192</v>
      </c>
      <c r="B186" t="s">
        <v>1070</v>
      </c>
      <c r="C186">
        <v>25</v>
      </c>
      <c r="D186" t="s">
        <v>26</v>
      </c>
      <c r="E186" t="s">
        <v>27</v>
      </c>
      <c r="F186" s="3">
        <v>28917</v>
      </c>
      <c r="G186" t="s">
        <v>17</v>
      </c>
      <c r="H186" t="s">
        <v>17</v>
      </c>
      <c r="I186" s="4" t="str">
        <f>VLOOKUP(A186, gaming_health_data!A:N, 2, FALSE)</f>
        <v>Cell Phone</v>
      </c>
      <c r="J186" t="str">
        <f>VLOOKUP(A186, gaming_health_data!A:N, 3, FALSE)</f>
        <v>Fighting</v>
      </c>
      <c r="K186" t="str">
        <f>VLOOKUP(A186, gaming_health_data!A:N, 4, FALSE)</f>
        <v>Boredom</v>
      </c>
      <c r="L186">
        <f>VLOOKUP(A186, gaming_health_data!A:N, 5, FALSE)</f>
        <v>10</v>
      </c>
      <c r="M186">
        <f>VLOOKUP(A186, gaming_health_data!A:N, 6, FALSE)</f>
        <v>241</v>
      </c>
      <c r="N186">
        <f>VLOOKUP(A186, gaming_health_data!A:N, 7, FALSE)</f>
        <v>6</v>
      </c>
      <c r="O186">
        <f>VLOOKUP(A186, gaming_health_data!A:N, 9, FALSE)</f>
        <v>28</v>
      </c>
      <c r="P186">
        <f>VLOOKUP(A186, gaming_health_data!A:N, 10, FALSE)</f>
        <v>95</v>
      </c>
      <c r="Q186">
        <f>VLOOKUP(A186, gaming_health_data!A:N, 11, FALSE)</f>
        <v>45</v>
      </c>
      <c r="R186">
        <f>VLOOKUP(A186, gaming_health_data!A:N, 12, FALSE)</f>
        <v>8</v>
      </c>
      <c r="S186">
        <f>VLOOKUP(A186, gaming_health_data!A:N, 13, FALSE)</f>
        <v>17</v>
      </c>
      <c r="T186">
        <f>VLOOKUP(A186, gaming_health_data!A:N, 14, FALSE)</f>
        <v>49</v>
      </c>
    </row>
    <row r="187" spans="1:20" ht="15.75">
      <c r="A187">
        <v>10193</v>
      </c>
      <c r="B187" t="s">
        <v>1071</v>
      </c>
      <c r="C187">
        <v>32</v>
      </c>
      <c r="D187" t="s">
        <v>26</v>
      </c>
      <c r="E187" t="s">
        <v>49</v>
      </c>
      <c r="F187" s="3">
        <v>183800</v>
      </c>
      <c r="G187" t="s">
        <v>21</v>
      </c>
      <c r="H187" t="s">
        <v>21</v>
      </c>
      <c r="I187" s="4" t="str">
        <f>VLOOKUP(A187, gaming_health_data!A:N, 2, FALSE)</f>
        <v>Nintendo</v>
      </c>
      <c r="J187" t="str">
        <f>VLOOKUP(A187, gaming_health_data!A:N, 3, FALSE)</f>
        <v>MOBA</v>
      </c>
      <c r="K187" t="str">
        <f>VLOOKUP(A187, gaming_health_data!A:N, 4, FALSE)</f>
        <v>Stress Relief</v>
      </c>
      <c r="L187">
        <f>VLOOKUP(A187, gaming_health_data!A:N, 5, FALSE)</f>
        <v>6</v>
      </c>
      <c r="M187">
        <f>VLOOKUP(A187, gaming_health_data!A:N, 6, FALSE)</f>
        <v>15</v>
      </c>
      <c r="N187">
        <f>VLOOKUP(A187, gaming_health_data!A:N, 7, FALSE)</f>
        <v>11</v>
      </c>
      <c r="O187">
        <f>VLOOKUP(A187, gaming_health_data!A:N, 9, FALSE)</f>
        <v>78</v>
      </c>
      <c r="P187">
        <f>VLOOKUP(A187, gaming_health_data!A:N, 10, FALSE)</f>
        <v>93</v>
      </c>
      <c r="Q187">
        <f>VLOOKUP(A187, gaming_health_data!A:N, 11, FALSE)</f>
        <v>78</v>
      </c>
      <c r="R187">
        <f>VLOOKUP(A187, gaming_health_data!A:N, 12, FALSE)</f>
        <v>38</v>
      </c>
      <c r="S187">
        <f>VLOOKUP(A187, gaming_health_data!A:N, 13, FALSE)</f>
        <v>68</v>
      </c>
      <c r="T187">
        <f>VLOOKUP(A187, gaming_health_data!A:N, 14, FALSE)</f>
        <v>18</v>
      </c>
    </row>
    <row r="188" spans="1:20" ht="15.75">
      <c r="A188">
        <v>10194</v>
      </c>
      <c r="B188" t="s">
        <v>1072</v>
      </c>
      <c r="C188">
        <v>25</v>
      </c>
      <c r="D188" t="s">
        <v>27</v>
      </c>
      <c r="E188" t="s">
        <v>27</v>
      </c>
      <c r="F188" s="3">
        <v>195341</v>
      </c>
      <c r="G188" t="s">
        <v>21</v>
      </c>
      <c r="H188" t="s">
        <v>17</v>
      </c>
      <c r="I188" s="4" t="str">
        <f>VLOOKUP(A188, gaming_health_data!A:N, 2, FALSE)</f>
        <v>PC</v>
      </c>
      <c r="J188" t="str">
        <f>VLOOKUP(A188, gaming_health_data!A:N, 3, FALSE)</f>
        <v>RPG</v>
      </c>
      <c r="K188" t="str">
        <f>VLOOKUP(A188, gaming_health_data!A:N, 4, FALSE)</f>
        <v>Habit</v>
      </c>
      <c r="L188">
        <f>VLOOKUP(A188, gaming_health_data!A:N, 5, FALSE)</f>
        <v>4</v>
      </c>
      <c r="M188">
        <f>VLOOKUP(A188, gaming_health_data!A:N, 6, FALSE)</f>
        <v>511</v>
      </c>
      <c r="N188">
        <f>VLOOKUP(A188, gaming_health_data!A:N, 7, FALSE)</f>
        <v>5</v>
      </c>
      <c r="O188">
        <f>VLOOKUP(A188, gaming_health_data!A:N, 9, FALSE)</f>
        <v>77</v>
      </c>
      <c r="P188">
        <f>VLOOKUP(A188, gaming_health_data!A:N, 10, FALSE)</f>
        <v>33</v>
      </c>
      <c r="Q188">
        <f>VLOOKUP(A188, gaming_health_data!A:N, 11, FALSE)</f>
        <v>28</v>
      </c>
      <c r="R188">
        <f>VLOOKUP(A188, gaming_health_data!A:N, 12, FALSE)</f>
        <v>82</v>
      </c>
      <c r="S188">
        <f>VLOOKUP(A188, gaming_health_data!A:N, 13, FALSE)</f>
        <v>84</v>
      </c>
      <c r="T188">
        <f>VLOOKUP(A188, gaming_health_data!A:N, 14, FALSE)</f>
        <v>27</v>
      </c>
    </row>
    <row r="189" spans="1:20" ht="15.75">
      <c r="A189">
        <v>10195</v>
      </c>
      <c r="B189" t="s">
        <v>1073</v>
      </c>
      <c r="C189">
        <v>34</v>
      </c>
      <c r="D189" t="s">
        <v>15</v>
      </c>
      <c r="E189" t="s">
        <v>16</v>
      </c>
      <c r="F189" s="3">
        <v>147350</v>
      </c>
      <c r="G189" t="s">
        <v>21</v>
      </c>
      <c r="H189" t="s">
        <v>17</v>
      </c>
      <c r="I189" s="4" t="str">
        <f>VLOOKUP(A189, gaming_health_data!A:N, 2, FALSE)</f>
        <v>PC</v>
      </c>
      <c r="J189" t="str">
        <f>VLOOKUP(A189, gaming_health_data!A:N, 3, FALSE)</f>
        <v>Racing</v>
      </c>
      <c r="K189" t="str">
        <f>VLOOKUP(A189, gaming_health_data!A:N, 4, FALSE)</f>
        <v>Challenge</v>
      </c>
      <c r="L189">
        <f>VLOOKUP(A189, gaming_health_data!A:N, 5, FALSE)</f>
        <v>2</v>
      </c>
      <c r="M189">
        <f>VLOOKUP(A189, gaming_health_data!A:N, 6, FALSE)</f>
        <v>872</v>
      </c>
      <c r="N189">
        <f>VLOOKUP(A189, gaming_health_data!A:N, 7, FALSE)</f>
        <v>4</v>
      </c>
      <c r="O189">
        <f>VLOOKUP(A189, gaming_health_data!A:N, 9, FALSE)</f>
        <v>95</v>
      </c>
      <c r="P189">
        <f>VLOOKUP(A189, gaming_health_data!A:N, 10, FALSE)</f>
        <v>64</v>
      </c>
      <c r="Q189">
        <f>VLOOKUP(A189, gaming_health_data!A:N, 11, FALSE)</f>
        <v>60</v>
      </c>
      <c r="R189">
        <f>VLOOKUP(A189, gaming_health_data!A:N, 12, FALSE)</f>
        <v>27</v>
      </c>
      <c r="S189">
        <f>VLOOKUP(A189, gaming_health_data!A:N, 13, FALSE)</f>
        <v>10</v>
      </c>
      <c r="T189">
        <f>VLOOKUP(A189, gaming_health_data!A:N, 14, FALSE)</f>
        <v>52</v>
      </c>
    </row>
    <row r="190" spans="1:20" ht="15.75">
      <c r="A190">
        <v>10196</v>
      </c>
      <c r="B190" t="s">
        <v>1074</v>
      </c>
      <c r="C190">
        <v>27</v>
      </c>
      <c r="D190" t="s">
        <v>26</v>
      </c>
      <c r="E190" t="s">
        <v>44</v>
      </c>
      <c r="F190" s="3">
        <v>56527</v>
      </c>
      <c r="G190" t="s">
        <v>21</v>
      </c>
      <c r="H190" t="s">
        <v>21</v>
      </c>
      <c r="I190" s="4" t="str">
        <f>VLOOKUP(A190, gaming_health_data!A:N, 2, FALSE)</f>
        <v>PlayStation</v>
      </c>
      <c r="J190" t="str">
        <f>VLOOKUP(A190, gaming_health_data!A:N, 3, FALSE)</f>
        <v>Horror</v>
      </c>
      <c r="K190" t="str">
        <f>VLOOKUP(A190, gaming_health_data!A:N, 4, FALSE)</f>
        <v>Loneliness</v>
      </c>
      <c r="L190">
        <f>VLOOKUP(A190, gaming_health_data!A:N, 5, FALSE)</f>
        <v>8</v>
      </c>
      <c r="M190">
        <f>VLOOKUP(A190, gaming_health_data!A:N, 6, FALSE)</f>
        <v>501</v>
      </c>
      <c r="N190">
        <f>VLOOKUP(A190, gaming_health_data!A:N, 7, FALSE)</f>
        <v>10</v>
      </c>
      <c r="O190">
        <f>VLOOKUP(A190, gaming_health_data!A:N, 9, FALSE)</f>
        <v>25</v>
      </c>
      <c r="P190">
        <f>VLOOKUP(A190, gaming_health_data!A:N, 10, FALSE)</f>
        <v>97</v>
      </c>
      <c r="Q190">
        <f>VLOOKUP(A190, gaming_health_data!A:N, 11, FALSE)</f>
        <v>92</v>
      </c>
      <c r="R190">
        <f>VLOOKUP(A190, gaming_health_data!A:N, 12, FALSE)</f>
        <v>91</v>
      </c>
      <c r="S190">
        <f>VLOOKUP(A190, gaming_health_data!A:N, 13, FALSE)</f>
        <v>71</v>
      </c>
      <c r="T190">
        <f>VLOOKUP(A190, gaming_health_data!A:N, 14, FALSE)</f>
        <v>16</v>
      </c>
    </row>
    <row r="191" spans="1:20" ht="15.75">
      <c r="A191">
        <v>10197</v>
      </c>
      <c r="B191" t="s">
        <v>1075</v>
      </c>
      <c r="C191">
        <v>19</v>
      </c>
      <c r="D191" t="s">
        <v>15</v>
      </c>
      <c r="E191" t="s">
        <v>56</v>
      </c>
      <c r="F191" s="3">
        <v>165048</v>
      </c>
      <c r="G191" t="s">
        <v>17</v>
      </c>
      <c r="H191" t="s">
        <v>21</v>
      </c>
      <c r="I191" s="4" t="str">
        <f>VLOOKUP(A191, gaming_health_data!A:N, 2, FALSE)</f>
        <v>Cell Phone</v>
      </c>
      <c r="J191" t="str">
        <f>VLOOKUP(A191, gaming_health_data!A:N, 3, FALSE)</f>
        <v>Horror</v>
      </c>
      <c r="K191" t="str">
        <f>VLOOKUP(A191, gaming_health_data!A:N, 4, FALSE)</f>
        <v>Habit</v>
      </c>
      <c r="L191">
        <f>VLOOKUP(A191, gaming_health_data!A:N, 5, FALSE)</f>
        <v>7</v>
      </c>
      <c r="M191">
        <f>VLOOKUP(A191, gaming_health_data!A:N, 6, FALSE)</f>
        <v>204</v>
      </c>
      <c r="N191">
        <f>VLOOKUP(A191, gaming_health_data!A:N, 7, FALSE)</f>
        <v>8</v>
      </c>
      <c r="O191">
        <f>VLOOKUP(A191, gaming_health_data!A:N, 9, FALSE)</f>
        <v>93</v>
      </c>
      <c r="P191">
        <f>VLOOKUP(A191, gaming_health_data!A:N, 10, FALSE)</f>
        <v>98</v>
      </c>
      <c r="Q191">
        <f>VLOOKUP(A191, gaming_health_data!A:N, 11, FALSE)</f>
        <v>9</v>
      </c>
      <c r="R191">
        <f>VLOOKUP(A191, gaming_health_data!A:N, 12, FALSE)</f>
        <v>61</v>
      </c>
      <c r="S191">
        <f>VLOOKUP(A191, gaming_health_data!A:N, 13, FALSE)</f>
        <v>99</v>
      </c>
      <c r="T191">
        <f>VLOOKUP(A191, gaming_health_data!A:N, 14, FALSE)</f>
        <v>96</v>
      </c>
    </row>
    <row r="192" spans="1:20" ht="15.75">
      <c r="A192">
        <v>10198</v>
      </c>
      <c r="B192" t="s">
        <v>1076</v>
      </c>
      <c r="C192">
        <v>20</v>
      </c>
      <c r="D192" t="s">
        <v>27</v>
      </c>
      <c r="E192" t="s">
        <v>39</v>
      </c>
      <c r="F192" s="3">
        <v>9168</v>
      </c>
      <c r="G192" t="s">
        <v>21</v>
      </c>
      <c r="H192" t="s">
        <v>21</v>
      </c>
      <c r="I192" s="4" t="str">
        <f>VLOOKUP(A192, gaming_health_data!A:N, 2, FALSE)</f>
        <v>Xbox</v>
      </c>
      <c r="J192" t="str">
        <f>VLOOKUP(A192, gaming_health_data!A:N, 3, FALSE)</f>
        <v>Sports</v>
      </c>
      <c r="K192" t="str">
        <f>VLOOKUP(A192, gaming_health_data!A:N, 4, FALSE)</f>
        <v>Boredom</v>
      </c>
      <c r="L192">
        <f>VLOOKUP(A192, gaming_health_data!A:N, 5, FALSE)</f>
        <v>11</v>
      </c>
      <c r="M192">
        <f>VLOOKUP(A192, gaming_health_data!A:N, 6, FALSE)</f>
        <v>54</v>
      </c>
      <c r="N192">
        <f>VLOOKUP(A192, gaming_health_data!A:N, 7, FALSE)</f>
        <v>6</v>
      </c>
      <c r="O192">
        <f>VLOOKUP(A192, gaming_health_data!A:N, 9, FALSE)</f>
        <v>33</v>
      </c>
      <c r="P192">
        <f>VLOOKUP(A192, gaming_health_data!A:N, 10, FALSE)</f>
        <v>98</v>
      </c>
      <c r="Q192">
        <f>VLOOKUP(A192, gaming_health_data!A:N, 11, FALSE)</f>
        <v>80</v>
      </c>
      <c r="R192">
        <f>VLOOKUP(A192, gaming_health_data!A:N, 12, FALSE)</f>
        <v>15</v>
      </c>
      <c r="S192">
        <f>VLOOKUP(A192, gaming_health_data!A:N, 13, FALSE)</f>
        <v>23</v>
      </c>
      <c r="T192">
        <f>VLOOKUP(A192, gaming_health_data!A:N, 14, FALSE)</f>
        <v>98</v>
      </c>
    </row>
    <row r="193" spans="1:20" ht="15.75">
      <c r="A193">
        <v>10199</v>
      </c>
      <c r="B193" t="s">
        <v>1077</v>
      </c>
      <c r="C193">
        <v>31</v>
      </c>
      <c r="D193" t="s">
        <v>27</v>
      </c>
      <c r="E193" t="s">
        <v>36</v>
      </c>
      <c r="F193" s="3">
        <v>104008</v>
      </c>
      <c r="G193" t="s">
        <v>21</v>
      </c>
      <c r="H193" t="s">
        <v>17</v>
      </c>
      <c r="I193" s="4" t="str">
        <f>VLOOKUP(A193, gaming_health_data!A:N, 2, FALSE)</f>
        <v>PC</v>
      </c>
      <c r="J193" t="str">
        <f>VLOOKUP(A193, gaming_health_data!A:N, 3, FALSE)</f>
        <v>RPG</v>
      </c>
      <c r="K193" t="str">
        <f>VLOOKUP(A193, gaming_health_data!A:N, 4, FALSE)</f>
        <v>Challenge</v>
      </c>
      <c r="L193">
        <f>VLOOKUP(A193, gaming_health_data!A:N, 5, FALSE)</f>
        <v>9</v>
      </c>
      <c r="M193">
        <f>VLOOKUP(A193, gaming_health_data!A:N, 6, FALSE)</f>
        <v>567</v>
      </c>
      <c r="N193">
        <f>VLOOKUP(A193, gaming_health_data!A:N, 7, FALSE)</f>
        <v>4</v>
      </c>
      <c r="O193">
        <f>VLOOKUP(A193, gaming_health_data!A:N, 9, FALSE)</f>
        <v>81</v>
      </c>
      <c r="P193">
        <f>VLOOKUP(A193, gaming_health_data!A:N, 10, FALSE)</f>
        <v>55</v>
      </c>
      <c r="Q193">
        <f>VLOOKUP(A193, gaming_health_data!A:N, 11, FALSE)</f>
        <v>81</v>
      </c>
      <c r="R193">
        <f>VLOOKUP(A193, gaming_health_data!A:N, 12, FALSE)</f>
        <v>8</v>
      </c>
      <c r="S193">
        <f>VLOOKUP(A193, gaming_health_data!A:N, 13, FALSE)</f>
        <v>57</v>
      </c>
      <c r="T193">
        <f>VLOOKUP(A193, gaming_health_data!A:N, 14, FALSE)</f>
        <v>99</v>
      </c>
    </row>
    <row r="194" spans="1:20" ht="15.75">
      <c r="A194">
        <v>10200</v>
      </c>
      <c r="B194" t="s">
        <v>1078</v>
      </c>
      <c r="C194">
        <v>30</v>
      </c>
      <c r="D194" t="s">
        <v>26</v>
      </c>
      <c r="E194" t="s">
        <v>41</v>
      </c>
      <c r="F194" s="3">
        <v>111319</v>
      </c>
      <c r="G194" t="s">
        <v>17</v>
      </c>
      <c r="H194" t="s">
        <v>21</v>
      </c>
      <c r="I194" s="4" t="str">
        <f>VLOOKUP(A194, gaming_health_data!A:N, 2, FALSE)</f>
        <v>Xbox</v>
      </c>
      <c r="J194" t="str">
        <f>VLOOKUP(A194, gaming_health_data!A:N, 3, FALSE)</f>
        <v>RPG</v>
      </c>
      <c r="K194" t="str">
        <f>VLOOKUP(A194, gaming_health_data!A:N, 4, FALSE)</f>
        <v>Challenge</v>
      </c>
      <c r="L194">
        <f>VLOOKUP(A194, gaming_health_data!A:N, 5, FALSE)</f>
        <v>10</v>
      </c>
      <c r="M194">
        <f>VLOOKUP(A194, gaming_health_data!A:N, 6, FALSE)</f>
        <v>965</v>
      </c>
      <c r="N194">
        <f>VLOOKUP(A194, gaming_health_data!A:N, 7, FALSE)</f>
        <v>5</v>
      </c>
      <c r="O194">
        <f>VLOOKUP(A194, gaming_health_data!A:N, 9, FALSE)</f>
        <v>83</v>
      </c>
      <c r="P194">
        <f>VLOOKUP(A194, gaming_health_data!A:N, 10, FALSE)</f>
        <v>21</v>
      </c>
      <c r="Q194">
        <f>VLOOKUP(A194, gaming_health_data!A:N, 11, FALSE)</f>
        <v>39</v>
      </c>
      <c r="R194">
        <f>VLOOKUP(A194, gaming_health_data!A:N, 12, FALSE)</f>
        <v>88</v>
      </c>
      <c r="S194">
        <f>VLOOKUP(A194, gaming_health_data!A:N, 13, FALSE)</f>
        <v>47</v>
      </c>
      <c r="T194">
        <f>VLOOKUP(A194, gaming_health_data!A:N, 14, FALSE)</f>
        <v>92</v>
      </c>
    </row>
    <row r="195" spans="1:20" ht="15.75">
      <c r="A195">
        <v>10201</v>
      </c>
      <c r="B195" t="s">
        <v>1079</v>
      </c>
      <c r="C195">
        <v>31</v>
      </c>
      <c r="D195" t="s">
        <v>26</v>
      </c>
      <c r="E195" t="s">
        <v>41</v>
      </c>
      <c r="F195" s="3">
        <v>206</v>
      </c>
      <c r="G195" t="s">
        <v>21</v>
      </c>
      <c r="H195" t="s">
        <v>21</v>
      </c>
      <c r="I195" s="4" t="str">
        <f>VLOOKUP(A195, gaming_health_data!A:N, 2, FALSE)</f>
        <v>PlayStation</v>
      </c>
      <c r="J195" t="str">
        <f>VLOOKUP(A195, gaming_health_data!A:N, 3, FALSE)</f>
        <v>Survival</v>
      </c>
      <c r="K195" t="str">
        <f>VLOOKUP(A195, gaming_health_data!A:N, 4, FALSE)</f>
        <v>Entertainment</v>
      </c>
      <c r="L195">
        <f>VLOOKUP(A195, gaming_health_data!A:N, 5, FALSE)</f>
        <v>10</v>
      </c>
      <c r="M195">
        <f>VLOOKUP(A195, gaming_health_data!A:N, 6, FALSE)</f>
        <v>717</v>
      </c>
      <c r="N195">
        <f>VLOOKUP(A195, gaming_health_data!A:N, 7, FALSE)</f>
        <v>5</v>
      </c>
      <c r="O195">
        <f>VLOOKUP(A195, gaming_health_data!A:N, 9, FALSE)</f>
        <v>68</v>
      </c>
      <c r="P195">
        <f>VLOOKUP(A195, gaming_health_data!A:N, 10, FALSE)</f>
        <v>58</v>
      </c>
      <c r="Q195">
        <f>VLOOKUP(A195, gaming_health_data!A:N, 11, FALSE)</f>
        <v>53</v>
      </c>
      <c r="R195">
        <f>VLOOKUP(A195, gaming_health_data!A:N, 12, FALSE)</f>
        <v>63</v>
      </c>
      <c r="S195">
        <f>VLOOKUP(A195, gaming_health_data!A:N, 13, FALSE)</f>
        <v>79</v>
      </c>
      <c r="T195">
        <f>VLOOKUP(A195, gaming_health_data!A:N, 14, FALSE)</f>
        <v>43</v>
      </c>
    </row>
    <row r="196" spans="1:20" ht="15.75">
      <c r="A196">
        <v>10202</v>
      </c>
      <c r="B196" t="s">
        <v>1080</v>
      </c>
      <c r="C196">
        <v>18</v>
      </c>
      <c r="D196" t="s">
        <v>15</v>
      </c>
      <c r="E196" t="s">
        <v>22</v>
      </c>
      <c r="F196" s="3">
        <v>143475</v>
      </c>
      <c r="G196" t="s">
        <v>17</v>
      </c>
      <c r="H196" t="s">
        <v>21</v>
      </c>
      <c r="I196" s="4" t="str">
        <f>VLOOKUP(A196, gaming_health_data!A:N, 2, FALSE)</f>
        <v>Cell Phone</v>
      </c>
      <c r="J196" t="str">
        <f>VLOOKUP(A196, gaming_health_data!A:N, 3, FALSE)</f>
        <v>Horror</v>
      </c>
      <c r="K196" t="str">
        <f>VLOOKUP(A196, gaming_health_data!A:N, 4, FALSE)</f>
        <v>Competition</v>
      </c>
      <c r="L196">
        <f>VLOOKUP(A196, gaming_health_data!A:N, 5, FALSE)</f>
        <v>2</v>
      </c>
      <c r="M196">
        <f>VLOOKUP(A196, gaming_health_data!A:N, 6, FALSE)</f>
        <v>689</v>
      </c>
      <c r="N196">
        <f>VLOOKUP(A196, gaming_health_data!A:N, 7, FALSE)</f>
        <v>9</v>
      </c>
      <c r="O196">
        <f>VLOOKUP(A196, gaming_health_data!A:N, 9, FALSE)</f>
        <v>69</v>
      </c>
      <c r="P196">
        <f>VLOOKUP(A196, gaming_health_data!A:N, 10, FALSE)</f>
        <v>57</v>
      </c>
      <c r="Q196">
        <f>VLOOKUP(A196, gaming_health_data!A:N, 11, FALSE)</f>
        <v>70</v>
      </c>
      <c r="R196">
        <f>VLOOKUP(A196, gaming_health_data!A:N, 12, FALSE)</f>
        <v>62</v>
      </c>
      <c r="S196">
        <f>VLOOKUP(A196, gaming_health_data!A:N, 13, FALSE)</f>
        <v>18</v>
      </c>
      <c r="T196">
        <f>VLOOKUP(A196, gaming_health_data!A:N, 14, FALSE)</f>
        <v>22</v>
      </c>
    </row>
    <row r="197" spans="1:20" ht="15.75">
      <c r="A197">
        <v>10203</v>
      </c>
      <c r="B197" t="s">
        <v>1081</v>
      </c>
      <c r="C197">
        <v>27</v>
      </c>
      <c r="D197" t="s">
        <v>26</v>
      </c>
      <c r="E197" t="s">
        <v>36</v>
      </c>
      <c r="F197" s="3">
        <v>118748</v>
      </c>
      <c r="G197" t="s">
        <v>17</v>
      </c>
      <c r="H197" t="s">
        <v>21</v>
      </c>
      <c r="I197" s="4" t="str">
        <f>VLOOKUP(A197, gaming_health_data!A:N, 2, FALSE)</f>
        <v>Tablet</v>
      </c>
      <c r="J197" t="str">
        <f>VLOOKUP(A197, gaming_health_data!A:N, 3, FALSE)</f>
        <v>RPG</v>
      </c>
      <c r="K197" t="str">
        <f>VLOOKUP(A197, gaming_health_data!A:N, 4, FALSE)</f>
        <v>Relaxation</v>
      </c>
      <c r="L197">
        <f>VLOOKUP(A197, gaming_health_data!A:N, 5, FALSE)</f>
        <v>3</v>
      </c>
      <c r="M197">
        <f>VLOOKUP(A197, gaming_health_data!A:N, 6, FALSE)</f>
        <v>92</v>
      </c>
      <c r="N197">
        <f>VLOOKUP(A197, gaming_health_data!A:N, 7, FALSE)</f>
        <v>9</v>
      </c>
      <c r="O197">
        <f>VLOOKUP(A197, gaming_health_data!A:N, 9, FALSE)</f>
        <v>8</v>
      </c>
      <c r="P197">
        <f>VLOOKUP(A197, gaming_health_data!A:N, 10, FALSE)</f>
        <v>87</v>
      </c>
      <c r="Q197">
        <f>VLOOKUP(A197, gaming_health_data!A:N, 11, FALSE)</f>
        <v>60</v>
      </c>
      <c r="R197">
        <f>VLOOKUP(A197, gaming_health_data!A:N, 12, FALSE)</f>
        <v>94</v>
      </c>
      <c r="S197">
        <f>VLOOKUP(A197, gaming_health_data!A:N, 13, FALSE)</f>
        <v>83</v>
      </c>
      <c r="T197">
        <f>VLOOKUP(A197, gaming_health_data!A:N, 14, FALSE)</f>
        <v>50</v>
      </c>
    </row>
    <row r="198" spans="1:20" ht="15.75">
      <c r="A198">
        <v>10204</v>
      </c>
      <c r="B198" t="s">
        <v>1082</v>
      </c>
      <c r="C198">
        <v>24</v>
      </c>
      <c r="D198" t="s">
        <v>27</v>
      </c>
      <c r="E198" t="s">
        <v>44</v>
      </c>
      <c r="F198" s="3">
        <v>22980</v>
      </c>
      <c r="G198" t="s">
        <v>17</v>
      </c>
      <c r="H198" t="s">
        <v>17</v>
      </c>
      <c r="I198" s="4" t="str">
        <f>VLOOKUP(A198, gaming_health_data!A:N, 2, FALSE)</f>
        <v>Xbox</v>
      </c>
      <c r="J198" t="str">
        <f>VLOOKUP(A198, gaming_health_data!A:N, 3, FALSE)</f>
        <v>Fighting</v>
      </c>
      <c r="K198" t="str">
        <f>VLOOKUP(A198, gaming_health_data!A:N, 4, FALSE)</f>
        <v>Boredom</v>
      </c>
      <c r="L198">
        <f>VLOOKUP(A198, gaming_health_data!A:N, 5, FALSE)</f>
        <v>3</v>
      </c>
      <c r="M198">
        <f>VLOOKUP(A198, gaming_health_data!A:N, 6, FALSE)</f>
        <v>80</v>
      </c>
      <c r="N198">
        <f>VLOOKUP(A198, gaming_health_data!A:N, 7, FALSE)</f>
        <v>8</v>
      </c>
      <c r="O198">
        <f>VLOOKUP(A198, gaming_health_data!A:N, 9, FALSE)</f>
        <v>2</v>
      </c>
      <c r="P198">
        <f>VLOOKUP(A198, gaming_health_data!A:N, 10, FALSE)</f>
        <v>32</v>
      </c>
      <c r="Q198">
        <f>VLOOKUP(A198, gaming_health_data!A:N, 11, FALSE)</f>
        <v>1</v>
      </c>
      <c r="R198">
        <f>VLOOKUP(A198, gaming_health_data!A:N, 12, FALSE)</f>
        <v>53</v>
      </c>
      <c r="S198">
        <f>VLOOKUP(A198, gaming_health_data!A:N, 13, FALSE)</f>
        <v>72</v>
      </c>
      <c r="T198">
        <f>VLOOKUP(A198, gaming_health_data!A:N, 14, FALSE)</f>
        <v>2</v>
      </c>
    </row>
    <row r="199" spans="1:20" ht="15.75">
      <c r="A199">
        <v>10205</v>
      </c>
      <c r="B199" t="s">
        <v>1083</v>
      </c>
      <c r="C199">
        <v>25</v>
      </c>
      <c r="D199" t="s">
        <v>26</v>
      </c>
      <c r="E199" t="s">
        <v>41</v>
      </c>
      <c r="F199" s="3">
        <v>93376</v>
      </c>
      <c r="G199" t="s">
        <v>21</v>
      </c>
      <c r="H199" t="s">
        <v>21</v>
      </c>
      <c r="I199" s="4" t="str">
        <f>VLOOKUP(A199, gaming_health_data!A:N, 2, FALSE)</f>
        <v>Xbox</v>
      </c>
      <c r="J199" t="str">
        <f>VLOOKUP(A199, gaming_health_data!A:N, 3, FALSE)</f>
        <v>Strategy</v>
      </c>
      <c r="K199" t="str">
        <f>VLOOKUP(A199, gaming_health_data!A:N, 4, FALSE)</f>
        <v>Loneliness</v>
      </c>
      <c r="L199">
        <f>VLOOKUP(A199, gaming_health_data!A:N, 5, FALSE)</f>
        <v>4</v>
      </c>
      <c r="M199">
        <f>VLOOKUP(A199, gaming_health_data!A:N, 6, FALSE)</f>
        <v>947</v>
      </c>
      <c r="N199">
        <f>VLOOKUP(A199, gaming_health_data!A:N, 7, FALSE)</f>
        <v>8</v>
      </c>
      <c r="O199">
        <f>VLOOKUP(A199, gaming_health_data!A:N, 9, FALSE)</f>
        <v>73</v>
      </c>
      <c r="P199">
        <f>VLOOKUP(A199, gaming_health_data!A:N, 10, FALSE)</f>
        <v>71</v>
      </c>
      <c r="Q199">
        <f>VLOOKUP(A199, gaming_health_data!A:N, 11, FALSE)</f>
        <v>11</v>
      </c>
      <c r="R199">
        <f>VLOOKUP(A199, gaming_health_data!A:N, 12, FALSE)</f>
        <v>66</v>
      </c>
      <c r="S199">
        <f>VLOOKUP(A199, gaming_health_data!A:N, 13, FALSE)</f>
        <v>61</v>
      </c>
      <c r="T199">
        <f>VLOOKUP(A199, gaming_health_data!A:N, 14, FALSE)</f>
        <v>24</v>
      </c>
    </row>
    <row r="200" spans="1:20" ht="15.75">
      <c r="A200">
        <v>10206</v>
      </c>
      <c r="B200" t="s">
        <v>1084</v>
      </c>
      <c r="C200">
        <v>24</v>
      </c>
      <c r="D200" t="s">
        <v>27</v>
      </c>
      <c r="E200" t="s">
        <v>36</v>
      </c>
      <c r="F200" s="3">
        <v>121850</v>
      </c>
      <c r="G200" t="s">
        <v>21</v>
      </c>
      <c r="H200" t="s">
        <v>21</v>
      </c>
      <c r="I200" s="4" t="str">
        <f>VLOOKUP(A200, gaming_health_data!A:N, 2, FALSE)</f>
        <v>PC</v>
      </c>
      <c r="J200" t="str">
        <f>VLOOKUP(A200, gaming_health_data!A:N, 3, FALSE)</f>
        <v>MMORPG</v>
      </c>
      <c r="K200" t="str">
        <f>VLOOKUP(A200, gaming_health_data!A:N, 4, FALSE)</f>
        <v>Competition</v>
      </c>
      <c r="L200">
        <f>VLOOKUP(A200, gaming_health_data!A:N, 5, FALSE)</f>
        <v>4</v>
      </c>
      <c r="M200">
        <f>VLOOKUP(A200, gaming_health_data!A:N, 6, FALSE)</f>
        <v>540</v>
      </c>
      <c r="N200">
        <f>VLOOKUP(A200, gaming_health_data!A:N, 7, FALSE)</f>
        <v>11</v>
      </c>
      <c r="O200">
        <f>VLOOKUP(A200, gaming_health_data!A:N, 9, FALSE)</f>
        <v>1</v>
      </c>
      <c r="P200">
        <f>VLOOKUP(A200, gaming_health_data!A:N, 10, FALSE)</f>
        <v>26</v>
      </c>
      <c r="Q200">
        <f>VLOOKUP(A200, gaming_health_data!A:N, 11, FALSE)</f>
        <v>38</v>
      </c>
      <c r="R200">
        <f>VLOOKUP(A200, gaming_health_data!A:N, 12, FALSE)</f>
        <v>24</v>
      </c>
      <c r="S200">
        <f>VLOOKUP(A200, gaming_health_data!A:N, 13, FALSE)</f>
        <v>62</v>
      </c>
      <c r="T200">
        <f>VLOOKUP(A200, gaming_health_data!A:N, 14, FALSE)</f>
        <v>78</v>
      </c>
    </row>
    <row r="201" spans="1:20" ht="15.75">
      <c r="A201">
        <v>10207</v>
      </c>
      <c r="B201" t="s">
        <v>1085</v>
      </c>
      <c r="C201">
        <v>30</v>
      </c>
      <c r="D201" t="s">
        <v>15</v>
      </c>
      <c r="E201" t="s">
        <v>49</v>
      </c>
      <c r="F201" s="3">
        <v>52655</v>
      </c>
      <c r="G201" t="s">
        <v>21</v>
      </c>
      <c r="H201" t="s">
        <v>21</v>
      </c>
      <c r="I201" s="4" t="str">
        <f>VLOOKUP(A201, gaming_health_data!A:N, 2, FALSE)</f>
        <v>Cell Phone</v>
      </c>
      <c r="J201" t="str">
        <f>VLOOKUP(A201, gaming_health_data!A:N, 3, FALSE)</f>
        <v>Strategy</v>
      </c>
      <c r="K201" t="str">
        <f>VLOOKUP(A201, gaming_health_data!A:N, 4, FALSE)</f>
        <v>Social Interaction</v>
      </c>
      <c r="L201">
        <f>VLOOKUP(A201, gaming_health_data!A:N, 5, FALSE)</f>
        <v>4</v>
      </c>
      <c r="M201">
        <f>VLOOKUP(A201, gaming_health_data!A:N, 6, FALSE)</f>
        <v>474</v>
      </c>
      <c r="N201">
        <f>VLOOKUP(A201, gaming_health_data!A:N, 7, FALSE)</f>
        <v>7</v>
      </c>
      <c r="O201">
        <f>VLOOKUP(A201, gaming_health_data!A:N, 9, FALSE)</f>
        <v>68</v>
      </c>
      <c r="P201">
        <f>VLOOKUP(A201, gaming_health_data!A:N, 10, FALSE)</f>
        <v>47</v>
      </c>
      <c r="Q201">
        <f>VLOOKUP(A201, gaming_health_data!A:N, 11, FALSE)</f>
        <v>12</v>
      </c>
      <c r="R201">
        <f>VLOOKUP(A201, gaming_health_data!A:N, 12, FALSE)</f>
        <v>8</v>
      </c>
      <c r="S201">
        <f>VLOOKUP(A201, gaming_health_data!A:N, 13, FALSE)</f>
        <v>6</v>
      </c>
      <c r="T201">
        <f>VLOOKUP(A201, gaming_health_data!A:N, 14, FALSE)</f>
        <v>28</v>
      </c>
    </row>
    <row r="202" spans="1:20" ht="15.75">
      <c r="A202">
        <v>10208</v>
      </c>
      <c r="B202" t="s">
        <v>1086</v>
      </c>
      <c r="C202">
        <v>26</v>
      </c>
      <c r="D202" t="s">
        <v>26</v>
      </c>
      <c r="E202" t="s">
        <v>22</v>
      </c>
      <c r="F202" s="3">
        <v>53711</v>
      </c>
      <c r="G202" t="s">
        <v>17</v>
      </c>
      <c r="H202" t="s">
        <v>21</v>
      </c>
      <c r="I202" s="4" t="str">
        <f>VLOOKUP(A202, gaming_health_data!A:N, 2, FALSE)</f>
        <v>Cell Phone</v>
      </c>
      <c r="J202" t="str">
        <f>VLOOKUP(A202, gaming_health_data!A:N, 3, FALSE)</f>
        <v>Strategy</v>
      </c>
      <c r="K202" t="str">
        <f>VLOOKUP(A202, gaming_health_data!A:N, 4, FALSE)</f>
        <v>Loneliness</v>
      </c>
      <c r="L202">
        <f>VLOOKUP(A202, gaming_health_data!A:N, 5, FALSE)</f>
        <v>7</v>
      </c>
      <c r="M202">
        <f>VLOOKUP(A202, gaming_health_data!A:N, 6, FALSE)</f>
        <v>62</v>
      </c>
      <c r="N202">
        <f>VLOOKUP(A202, gaming_health_data!A:N, 7, FALSE)</f>
        <v>6</v>
      </c>
      <c r="O202">
        <f>VLOOKUP(A202, gaming_health_data!A:N, 9, FALSE)</f>
        <v>91</v>
      </c>
      <c r="P202">
        <f>VLOOKUP(A202, gaming_health_data!A:N, 10, FALSE)</f>
        <v>36</v>
      </c>
      <c r="Q202">
        <f>VLOOKUP(A202, gaming_health_data!A:N, 11, FALSE)</f>
        <v>19</v>
      </c>
      <c r="R202">
        <f>VLOOKUP(A202, gaming_health_data!A:N, 12, FALSE)</f>
        <v>99</v>
      </c>
      <c r="S202">
        <f>VLOOKUP(A202, gaming_health_data!A:N, 13, FALSE)</f>
        <v>62</v>
      </c>
      <c r="T202">
        <f>VLOOKUP(A202, gaming_health_data!A:N, 14, FALSE)</f>
        <v>93</v>
      </c>
    </row>
    <row r="203" spans="1:20" ht="15.75">
      <c r="A203">
        <v>10209</v>
      </c>
      <c r="B203" t="s">
        <v>1087</v>
      </c>
      <c r="C203">
        <v>25</v>
      </c>
      <c r="D203" t="s">
        <v>27</v>
      </c>
      <c r="E203" t="s">
        <v>41</v>
      </c>
      <c r="F203" s="3">
        <v>123131</v>
      </c>
      <c r="G203" t="s">
        <v>21</v>
      </c>
      <c r="H203" t="s">
        <v>21</v>
      </c>
      <c r="I203" s="4" t="str">
        <f>VLOOKUP(A203, gaming_health_data!A:N, 2, FALSE)</f>
        <v>Xbox</v>
      </c>
      <c r="J203" t="str">
        <f>VLOOKUP(A203, gaming_health_data!A:N, 3, FALSE)</f>
        <v>RPG</v>
      </c>
      <c r="K203" t="str">
        <f>VLOOKUP(A203, gaming_health_data!A:N, 4, FALSE)</f>
        <v>Challenge</v>
      </c>
      <c r="L203">
        <f>VLOOKUP(A203, gaming_health_data!A:N, 5, FALSE)</f>
        <v>11</v>
      </c>
      <c r="M203">
        <f>VLOOKUP(A203, gaming_health_data!A:N, 6, FALSE)</f>
        <v>472</v>
      </c>
      <c r="N203">
        <f>VLOOKUP(A203, gaming_health_data!A:N, 7, FALSE)</f>
        <v>11</v>
      </c>
      <c r="O203">
        <f>VLOOKUP(A203, gaming_health_data!A:N, 9, FALSE)</f>
        <v>86</v>
      </c>
      <c r="P203">
        <f>VLOOKUP(A203, gaming_health_data!A:N, 10, FALSE)</f>
        <v>30</v>
      </c>
      <c r="Q203">
        <f>VLOOKUP(A203, gaming_health_data!A:N, 11, FALSE)</f>
        <v>83</v>
      </c>
      <c r="R203">
        <f>VLOOKUP(A203, gaming_health_data!A:N, 12, FALSE)</f>
        <v>46</v>
      </c>
      <c r="S203">
        <f>VLOOKUP(A203, gaming_health_data!A:N, 13, FALSE)</f>
        <v>47</v>
      </c>
      <c r="T203">
        <f>VLOOKUP(A203, gaming_health_data!A:N, 14, FALSE)</f>
        <v>58</v>
      </c>
    </row>
    <row r="204" spans="1:20" ht="15.75">
      <c r="A204">
        <v>10210</v>
      </c>
      <c r="B204" t="s">
        <v>1088</v>
      </c>
      <c r="C204">
        <v>31</v>
      </c>
      <c r="D204" t="s">
        <v>15</v>
      </c>
      <c r="E204" t="s">
        <v>30</v>
      </c>
      <c r="F204" s="3">
        <v>42117</v>
      </c>
      <c r="G204" t="s">
        <v>17</v>
      </c>
      <c r="H204" t="s">
        <v>21</v>
      </c>
      <c r="I204" s="4" t="str">
        <f>VLOOKUP(A204, gaming_health_data!A:N, 2, FALSE)</f>
        <v>Xbox</v>
      </c>
      <c r="J204" t="str">
        <f>VLOOKUP(A204, gaming_health_data!A:N, 3, FALSE)</f>
        <v>Sports</v>
      </c>
      <c r="K204" t="str">
        <f>VLOOKUP(A204, gaming_health_data!A:N, 4, FALSE)</f>
        <v>Social Interaction</v>
      </c>
      <c r="L204">
        <f>VLOOKUP(A204, gaming_health_data!A:N, 5, FALSE)</f>
        <v>3</v>
      </c>
      <c r="M204">
        <f>VLOOKUP(A204, gaming_health_data!A:N, 6, FALSE)</f>
        <v>555</v>
      </c>
      <c r="N204">
        <f>VLOOKUP(A204, gaming_health_data!A:N, 7, FALSE)</f>
        <v>5</v>
      </c>
      <c r="O204">
        <f>VLOOKUP(A204, gaming_health_data!A:N, 9, FALSE)</f>
        <v>98</v>
      </c>
      <c r="P204">
        <f>VLOOKUP(A204, gaming_health_data!A:N, 10, FALSE)</f>
        <v>24</v>
      </c>
      <c r="Q204">
        <f>VLOOKUP(A204, gaming_health_data!A:N, 11, FALSE)</f>
        <v>44</v>
      </c>
      <c r="R204">
        <f>VLOOKUP(A204, gaming_health_data!A:N, 12, FALSE)</f>
        <v>32</v>
      </c>
      <c r="S204">
        <f>VLOOKUP(A204, gaming_health_data!A:N, 13, FALSE)</f>
        <v>80</v>
      </c>
      <c r="T204">
        <f>VLOOKUP(A204, gaming_health_data!A:N, 14, FALSE)</f>
        <v>44</v>
      </c>
    </row>
    <row r="205" spans="1:20" ht="15.75">
      <c r="A205">
        <v>10211</v>
      </c>
      <c r="B205" t="s">
        <v>1089</v>
      </c>
      <c r="C205">
        <v>34</v>
      </c>
      <c r="D205" t="s">
        <v>15</v>
      </c>
      <c r="E205" t="s">
        <v>36</v>
      </c>
      <c r="F205" s="3">
        <v>142585</v>
      </c>
      <c r="G205" t="s">
        <v>17</v>
      </c>
      <c r="H205" t="s">
        <v>21</v>
      </c>
      <c r="I205" s="4" t="str">
        <f>VLOOKUP(A205, gaming_health_data!A:N, 2, FALSE)</f>
        <v>PlayStation</v>
      </c>
      <c r="J205" t="str">
        <f>VLOOKUP(A205, gaming_health_data!A:N, 3, FALSE)</f>
        <v>Sports</v>
      </c>
      <c r="K205" t="str">
        <f>VLOOKUP(A205, gaming_health_data!A:N, 4, FALSE)</f>
        <v>Challenge</v>
      </c>
      <c r="L205">
        <f>VLOOKUP(A205, gaming_health_data!A:N, 5, FALSE)</f>
        <v>8</v>
      </c>
      <c r="M205">
        <f>VLOOKUP(A205, gaming_health_data!A:N, 6, FALSE)</f>
        <v>979</v>
      </c>
      <c r="N205">
        <f>VLOOKUP(A205, gaming_health_data!A:N, 7, FALSE)</f>
        <v>10</v>
      </c>
      <c r="O205">
        <f>VLOOKUP(A205, gaming_health_data!A:N, 9, FALSE)</f>
        <v>22</v>
      </c>
      <c r="P205">
        <f>VLOOKUP(A205, gaming_health_data!A:N, 10, FALSE)</f>
        <v>83</v>
      </c>
      <c r="Q205">
        <f>VLOOKUP(A205, gaming_health_data!A:N, 11, FALSE)</f>
        <v>15</v>
      </c>
      <c r="R205">
        <f>VLOOKUP(A205, gaming_health_data!A:N, 12, FALSE)</f>
        <v>41</v>
      </c>
      <c r="S205">
        <f>VLOOKUP(A205, gaming_health_data!A:N, 13, FALSE)</f>
        <v>57</v>
      </c>
      <c r="T205">
        <f>VLOOKUP(A205, gaming_health_data!A:N, 14, FALSE)</f>
        <v>92</v>
      </c>
    </row>
    <row r="206" spans="1:20" ht="15.75">
      <c r="A206">
        <v>10212</v>
      </c>
      <c r="B206" t="s">
        <v>1090</v>
      </c>
      <c r="C206">
        <v>28</v>
      </c>
      <c r="D206" t="s">
        <v>15</v>
      </c>
      <c r="E206" t="s">
        <v>36</v>
      </c>
      <c r="F206" s="3">
        <v>115985</v>
      </c>
      <c r="G206" t="s">
        <v>17</v>
      </c>
      <c r="H206" t="s">
        <v>17</v>
      </c>
      <c r="I206" s="4" t="str">
        <f>VLOOKUP(A206, gaming_health_data!A:N, 2, FALSE)</f>
        <v>Nintendo</v>
      </c>
      <c r="J206" t="str">
        <f>VLOOKUP(A206, gaming_health_data!A:N, 3, FALSE)</f>
        <v>Sports</v>
      </c>
      <c r="K206" t="str">
        <f>VLOOKUP(A206, gaming_health_data!A:N, 4, FALSE)</f>
        <v>Escapism</v>
      </c>
      <c r="L206">
        <f>VLOOKUP(A206, gaming_health_data!A:N, 5, FALSE)</f>
        <v>6</v>
      </c>
      <c r="M206">
        <f>VLOOKUP(A206, gaming_health_data!A:N, 6, FALSE)</f>
        <v>848</v>
      </c>
      <c r="N206">
        <f>VLOOKUP(A206, gaming_health_data!A:N, 7, FALSE)</f>
        <v>4</v>
      </c>
      <c r="O206">
        <f>VLOOKUP(A206, gaming_health_data!A:N, 9, FALSE)</f>
        <v>45</v>
      </c>
      <c r="P206">
        <f>VLOOKUP(A206, gaming_health_data!A:N, 10, FALSE)</f>
        <v>26</v>
      </c>
      <c r="Q206">
        <f>VLOOKUP(A206, gaming_health_data!A:N, 11, FALSE)</f>
        <v>3</v>
      </c>
      <c r="R206">
        <f>VLOOKUP(A206, gaming_health_data!A:N, 12, FALSE)</f>
        <v>52</v>
      </c>
      <c r="S206">
        <f>VLOOKUP(A206, gaming_health_data!A:N, 13, FALSE)</f>
        <v>60</v>
      </c>
      <c r="T206">
        <f>VLOOKUP(A206, gaming_health_data!A:N, 14, FALSE)</f>
        <v>71</v>
      </c>
    </row>
    <row r="207" spans="1:20" ht="15.75">
      <c r="A207">
        <v>10213</v>
      </c>
      <c r="B207" t="s">
        <v>1091</v>
      </c>
      <c r="C207">
        <v>26</v>
      </c>
      <c r="D207" t="s">
        <v>27</v>
      </c>
      <c r="E207" t="s">
        <v>56</v>
      </c>
      <c r="F207" s="3">
        <v>16693</v>
      </c>
      <c r="G207" t="s">
        <v>21</v>
      </c>
      <c r="H207" t="s">
        <v>21</v>
      </c>
      <c r="I207" s="4" t="str">
        <f>VLOOKUP(A207, gaming_health_data!A:N, 2, FALSE)</f>
        <v>Nintendo</v>
      </c>
      <c r="J207" t="str">
        <f>VLOOKUP(A207, gaming_health_data!A:N, 3, FALSE)</f>
        <v>Strategy</v>
      </c>
      <c r="K207" t="str">
        <f>VLOOKUP(A207, gaming_health_data!A:N, 4, FALSE)</f>
        <v>Entertainment</v>
      </c>
      <c r="L207">
        <f>VLOOKUP(A207, gaming_health_data!A:N, 5, FALSE)</f>
        <v>6</v>
      </c>
      <c r="M207">
        <f>VLOOKUP(A207, gaming_health_data!A:N, 6, FALSE)</f>
        <v>137</v>
      </c>
      <c r="N207">
        <f>VLOOKUP(A207, gaming_health_data!A:N, 7, FALSE)</f>
        <v>7</v>
      </c>
      <c r="O207">
        <f>VLOOKUP(A207, gaming_health_data!A:N, 9, FALSE)</f>
        <v>35</v>
      </c>
      <c r="P207">
        <f>VLOOKUP(A207, gaming_health_data!A:N, 10, FALSE)</f>
        <v>88</v>
      </c>
      <c r="Q207">
        <f>VLOOKUP(A207, gaming_health_data!A:N, 11, FALSE)</f>
        <v>78</v>
      </c>
      <c r="R207">
        <f>VLOOKUP(A207, gaming_health_data!A:N, 12, FALSE)</f>
        <v>51</v>
      </c>
      <c r="S207">
        <f>VLOOKUP(A207, gaming_health_data!A:N, 13, FALSE)</f>
        <v>88</v>
      </c>
      <c r="T207">
        <f>VLOOKUP(A207, gaming_health_data!A:N, 14, FALSE)</f>
        <v>5</v>
      </c>
    </row>
    <row r="208" spans="1:20" ht="15.75">
      <c r="A208">
        <v>10214</v>
      </c>
      <c r="B208" t="s">
        <v>1092</v>
      </c>
      <c r="C208">
        <v>34</v>
      </c>
      <c r="D208" t="s">
        <v>15</v>
      </c>
      <c r="E208" t="s">
        <v>41</v>
      </c>
      <c r="F208" s="3">
        <v>158810</v>
      </c>
      <c r="G208" t="s">
        <v>21</v>
      </c>
      <c r="H208" t="s">
        <v>17</v>
      </c>
      <c r="I208" s="4" t="str">
        <f>VLOOKUP(A208, gaming_health_data!A:N, 2, FALSE)</f>
        <v>PC</v>
      </c>
      <c r="J208" t="str">
        <f>VLOOKUP(A208, gaming_health_data!A:N, 3, FALSE)</f>
        <v>Strategy</v>
      </c>
      <c r="K208" t="str">
        <f>VLOOKUP(A208, gaming_health_data!A:N, 4, FALSE)</f>
        <v>Stress Relief</v>
      </c>
      <c r="L208">
        <f>VLOOKUP(A208, gaming_health_data!A:N, 5, FALSE)</f>
        <v>7</v>
      </c>
      <c r="M208">
        <f>VLOOKUP(A208, gaming_health_data!A:N, 6, FALSE)</f>
        <v>298</v>
      </c>
      <c r="N208">
        <f>VLOOKUP(A208, gaming_health_data!A:N, 7, FALSE)</f>
        <v>5</v>
      </c>
      <c r="O208">
        <f>VLOOKUP(A208, gaming_health_data!A:N, 9, FALSE)</f>
        <v>31</v>
      </c>
      <c r="P208">
        <f>VLOOKUP(A208, gaming_health_data!A:N, 10, FALSE)</f>
        <v>69</v>
      </c>
      <c r="Q208">
        <f>VLOOKUP(A208, gaming_health_data!A:N, 11, FALSE)</f>
        <v>48</v>
      </c>
      <c r="R208">
        <f>VLOOKUP(A208, gaming_health_data!A:N, 12, FALSE)</f>
        <v>6</v>
      </c>
      <c r="S208">
        <f>VLOOKUP(A208, gaming_health_data!A:N, 13, FALSE)</f>
        <v>30</v>
      </c>
      <c r="T208">
        <f>VLOOKUP(A208, gaming_health_data!A:N, 14, FALSE)</f>
        <v>96</v>
      </c>
    </row>
    <row r="209" spans="1:20" ht="15.75">
      <c r="A209">
        <v>10215</v>
      </c>
      <c r="B209" t="s">
        <v>1093</v>
      </c>
      <c r="C209">
        <v>31</v>
      </c>
      <c r="D209" t="s">
        <v>15</v>
      </c>
      <c r="E209" t="s">
        <v>30</v>
      </c>
      <c r="F209" s="3">
        <v>115751</v>
      </c>
      <c r="G209" t="s">
        <v>17</v>
      </c>
      <c r="H209" t="s">
        <v>17</v>
      </c>
      <c r="I209" s="4" t="str">
        <f>VLOOKUP(A209, gaming_health_data!A:N, 2, FALSE)</f>
        <v>Cell Phone</v>
      </c>
      <c r="J209" t="str">
        <f>VLOOKUP(A209, gaming_health_data!A:N, 3, FALSE)</f>
        <v>Racing</v>
      </c>
      <c r="K209" t="str">
        <f>VLOOKUP(A209, gaming_health_data!A:N, 4, FALSE)</f>
        <v>Entertainment</v>
      </c>
      <c r="L209">
        <f>VLOOKUP(A209, gaming_health_data!A:N, 5, FALSE)</f>
        <v>6</v>
      </c>
      <c r="M209">
        <f>VLOOKUP(A209, gaming_health_data!A:N, 6, FALSE)</f>
        <v>140</v>
      </c>
      <c r="N209">
        <f>VLOOKUP(A209, gaming_health_data!A:N, 7, FALSE)</f>
        <v>8</v>
      </c>
      <c r="O209">
        <f>VLOOKUP(A209, gaming_health_data!A:N, 9, FALSE)</f>
        <v>56</v>
      </c>
      <c r="P209">
        <f>VLOOKUP(A209, gaming_health_data!A:N, 10, FALSE)</f>
        <v>72</v>
      </c>
      <c r="Q209">
        <f>VLOOKUP(A209, gaming_health_data!A:N, 11, FALSE)</f>
        <v>64</v>
      </c>
      <c r="R209">
        <f>VLOOKUP(A209, gaming_health_data!A:N, 12, FALSE)</f>
        <v>85</v>
      </c>
      <c r="S209">
        <f>VLOOKUP(A209, gaming_health_data!A:N, 13, FALSE)</f>
        <v>35</v>
      </c>
      <c r="T209">
        <f>VLOOKUP(A209, gaming_health_data!A:N, 14, FALSE)</f>
        <v>93</v>
      </c>
    </row>
    <row r="210" spans="1:20" ht="15.75">
      <c r="A210">
        <v>10216</v>
      </c>
      <c r="B210" t="s">
        <v>1094</v>
      </c>
      <c r="C210">
        <v>24</v>
      </c>
      <c r="D210" t="s">
        <v>15</v>
      </c>
      <c r="E210" t="s">
        <v>16</v>
      </c>
      <c r="F210" s="3">
        <v>26019</v>
      </c>
      <c r="G210" t="s">
        <v>17</v>
      </c>
      <c r="H210" t="s">
        <v>17</v>
      </c>
      <c r="I210" s="4" t="str">
        <f>VLOOKUP(A210, gaming_health_data!A:N, 2, FALSE)</f>
        <v>PlayStation</v>
      </c>
      <c r="J210" t="str">
        <f>VLOOKUP(A210, gaming_health_data!A:N, 3, FALSE)</f>
        <v>MOBA</v>
      </c>
      <c r="K210" t="str">
        <f>VLOOKUP(A210, gaming_health_data!A:N, 4, FALSE)</f>
        <v>Social Interaction</v>
      </c>
      <c r="L210">
        <f>VLOOKUP(A210, gaming_health_data!A:N, 5, FALSE)</f>
        <v>1</v>
      </c>
      <c r="M210">
        <f>VLOOKUP(A210, gaming_health_data!A:N, 6, FALSE)</f>
        <v>507</v>
      </c>
      <c r="N210">
        <f>VLOOKUP(A210, gaming_health_data!A:N, 7, FALSE)</f>
        <v>7</v>
      </c>
      <c r="O210">
        <f>VLOOKUP(A210, gaming_health_data!A:N, 9, FALSE)</f>
        <v>87</v>
      </c>
      <c r="P210">
        <f>VLOOKUP(A210, gaming_health_data!A:N, 10, FALSE)</f>
        <v>3</v>
      </c>
      <c r="Q210">
        <f>VLOOKUP(A210, gaming_health_data!A:N, 11, FALSE)</f>
        <v>68</v>
      </c>
      <c r="R210">
        <f>VLOOKUP(A210, gaming_health_data!A:N, 12, FALSE)</f>
        <v>41</v>
      </c>
      <c r="S210">
        <f>VLOOKUP(A210, gaming_health_data!A:N, 13, FALSE)</f>
        <v>54</v>
      </c>
      <c r="T210">
        <f>VLOOKUP(A210, gaming_health_data!A:N, 14, FALSE)</f>
        <v>71</v>
      </c>
    </row>
    <row r="211" spans="1:20" ht="15.75">
      <c r="A211">
        <v>10217</v>
      </c>
      <c r="B211" t="s">
        <v>1095</v>
      </c>
      <c r="C211">
        <v>30</v>
      </c>
      <c r="D211" t="s">
        <v>15</v>
      </c>
      <c r="E211" t="s">
        <v>41</v>
      </c>
      <c r="F211" s="3">
        <v>52975</v>
      </c>
      <c r="G211" t="s">
        <v>21</v>
      </c>
      <c r="H211" t="s">
        <v>17</v>
      </c>
      <c r="I211" s="4" t="str">
        <f>VLOOKUP(A211, gaming_health_data!A:N, 2, FALSE)</f>
        <v>Cell Phone</v>
      </c>
      <c r="J211" t="str">
        <f>VLOOKUP(A211, gaming_health_data!A:N, 3, FALSE)</f>
        <v>Racing</v>
      </c>
      <c r="K211" t="str">
        <f>VLOOKUP(A211, gaming_health_data!A:N, 4, FALSE)</f>
        <v>ESCapism</v>
      </c>
      <c r="L211">
        <f>VLOOKUP(A211, gaming_health_data!A:N, 5, FALSE)</f>
        <v>5</v>
      </c>
      <c r="M211">
        <f>VLOOKUP(A211, gaming_health_data!A:N, 6, FALSE)</f>
        <v>996</v>
      </c>
      <c r="N211">
        <f>VLOOKUP(A211, gaming_health_data!A:N, 7, FALSE)</f>
        <v>8</v>
      </c>
      <c r="O211">
        <f>VLOOKUP(A211, gaming_health_data!A:N, 9, FALSE)</f>
        <v>55</v>
      </c>
      <c r="P211">
        <f>VLOOKUP(A211, gaming_health_data!A:N, 10, FALSE)</f>
        <v>6</v>
      </c>
      <c r="Q211">
        <f>VLOOKUP(A211, gaming_health_data!A:N, 11, FALSE)</f>
        <v>19</v>
      </c>
      <c r="R211">
        <f>VLOOKUP(A211, gaming_health_data!A:N, 12, FALSE)</f>
        <v>55</v>
      </c>
      <c r="S211">
        <f>VLOOKUP(A211, gaming_health_data!A:N, 13, FALSE)</f>
        <v>63</v>
      </c>
      <c r="T211">
        <f>VLOOKUP(A211, gaming_health_data!A:N, 14, FALSE)</f>
        <v>71</v>
      </c>
    </row>
    <row r="212" spans="1:20" ht="15.75">
      <c r="A212">
        <v>10218</v>
      </c>
      <c r="B212" t="s">
        <v>1096</v>
      </c>
      <c r="C212">
        <v>27</v>
      </c>
      <c r="D212" t="s">
        <v>27</v>
      </c>
      <c r="E212" t="s">
        <v>16</v>
      </c>
      <c r="F212" s="3">
        <v>180798</v>
      </c>
      <c r="G212" t="s">
        <v>21</v>
      </c>
      <c r="H212" t="s">
        <v>17</v>
      </c>
      <c r="I212" s="4" t="str">
        <f>VLOOKUP(A212, gaming_health_data!A:N, 2, FALSE)</f>
        <v>Xbox</v>
      </c>
      <c r="J212" t="str">
        <f>VLOOKUP(A212, gaming_health_data!A:N, 3, FALSE)</f>
        <v>MOBA</v>
      </c>
      <c r="K212" t="str">
        <f>VLOOKUP(A212, gaming_health_data!A:N, 4, FALSE)</f>
        <v>Stress Relief</v>
      </c>
      <c r="L212">
        <f>VLOOKUP(A212, gaming_health_data!A:N, 5, FALSE)</f>
        <v>2</v>
      </c>
      <c r="M212">
        <f>VLOOKUP(A212, gaming_health_data!A:N, 6, FALSE)</f>
        <v>832</v>
      </c>
      <c r="N212">
        <f>VLOOKUP(A212, gaming_health_data!A:N, 7, FALSE)</f>
        <v>10</v>
      </c>
      <c r="O212">
        <f>VLOOKUP(A212, gaming_health_data!A:N, 9, FALSE)</f>
        <v>17</v>
      </c>
      <c r="P212">
        <f>VLOOKUP(A212, gaming_health_data!A:N, 10, FALSE)</f>
        <v>2</v>
      </c>
      <c r="Q212">
        <f>VLOOKUP(A212, gaming_health_data!A:N, 11, FALSE)</f>
        <v>91</v>
      </c>
      <c r="R212">
        <f>VLOOKUP(A212, gaming_health_data!A:N, 12, FALSE)</f>
        <v>84</v>
      </c>
      <c r="S212">
        <f>VLOOKUP(A212, gaming_health_data!A:N, 13, FALSE)</f>
        <v>36</v>
      </c>
      <c r="T212">
        <f>VLOOKUP(A212, gaming_health_data!A:N, 14, FALSE)</f>
        <v>71</v>
      </c>
    </row>
    <row r="213" spans="1:20" ht="15.75">
      <c r="A213">
        <v>10219</v>
      </c>
      <c r="B213" t="s">
        <v>1097</v>
      </c>
      <c r="C213">
        <v>24</v>
      </c>
      <c r="D213" t="s">
        <v>26</v>
      </c>
      <c r="E213" t="s">
        <v>36</v>
      </c>
      <c r="F213" s="3">
        <v>89076</v>
      </c>
      <c r="G213" t="s">
        <v>21</v>
      </c>
      <c r="H213" t="s">
        <v>17</v>
      </c>
      <c r="I213" s="4" t="str">
        <f>VLOOKUP(A213, gaming_health_data!A:N, 2, FALSE)</f>
        <v>Xbox</v>
      </c>
      <c r="J213" t="str">
        <f>VLOOKUP(A213, gaming_health_data!A:N, 3, FALSE)</f>
        <v>Sports</v>
      </c>
      <c r="K213" t="str">
        <f>VLOOKUP(A213, gaming_health_data!A:N, 4, FALSE)</f>
        <v>Challenge</v>
      </c>
      <c r="L213">
        <f>VLOOKUP(A213, gaming_health_data!A:N, 5, FALSE)</f>
        <v>1</v>
      </c>
      <c r="M213">
        <f>VLOOKUP(A213, gaming_health_data!A:N, 6, FALSE)</f>
        <v>607</v>
      </c>
      <c r="N213">
        <f>VLOOKUP(A213, gaming_health_data!A:N, 7, FALSE)</f>
        <v>4</v>
      </c>
      <c r="O213">
        <f>VLOOKUP(A213, gaming_health_data!A:N, 9, FALSE)</f>
        <v>48</v>
      </c>
      <c r="P213">
        <f>VLOOKUP(A213, gaming_health_data!A:N, 10, FALSE)</f>
        <v>75</v>
      </c>
      <c r="Q213">
        <f>VLOOKUP(A213, gaming_health_data!A:N, 11, FALSE)</f>
        <v>9</v>
      </c>
      <c r="R213">
        <f>VLOOKUP(A213, gaming_health_data!A:N, 12, FALSE)</f>
        <v>98</v>
      </c>
      <c r="S213">
        <f>VLOOKUP(A213, gaming_health_data!A:N, 13, FALSE)</f>
        <v>25</v>
      </c>
      <c r="T213">
        <f>VLOOKUP(A213, gaming_health_data!A:N, 14, FALSE)</f>
        <v>88</v>
      </c>
    </row>
    <row r="214" spans="1:20" ht="15.75">
      <c r="A214">
        <v>10220</v>
      </c>
      <c r="B214" t="s">
        <v>1098</v>
      </c>
      <c r="C214">
        <v>26</v>
      </c>
      <c r="D214" t="s">
        <v>26</v>
      </c>
      <c r="E214" t="s">
        <v>16</v>
      </c>
      <c r="F214" s="3">
        <v>163444</v>
      </c>
      <c r="G214" t="s">
        <v>21</v>
      </c>
      <c r="H214" t="s">
        <v>21</v>
      </c>
      <c r="I214" s="4" t="str">
        <f>VLOOKUP(A214, gaming_health_data!A:N, 2, FALSE)</f>
        <v>PlayStation</v>
      </c>
      <c r="J214" t="str">
        <f>VLOOKUP(A214, gaming_health_data!A:N, 3, FALSE)</f>
        <v>Strategy</v>
      </c>
      <c r="K214" t="str">
        <f>VLOOKUP(A214, gaming_health_data!A:N, 4, FALSE)</f>
        <v>Challenge</v>
      </c>
      <c r="L214">
        <f>VLOOKUP(A214, gaming_health_data!A:N, 5, FALSE)</f>
        <v>11</v>
      </c>
      <c r="M214">
        <f>VLOOKUP(A214, gaming_health_data!A:N, 6, FALSE)</f>
        <v>376</v>
      </c>
      <c r="N214">
        <f>VLOOKUP(A214, gaming_health_data!A:N, 7, FALSE)</f>
        <v>4</v>
      </c>
      <c r="O214">
        <f>VLOOKUP(A214, gaming_health_data!A:N, 9, FALSE)</f>
        <v>20</v>
      </c>
      <c r="P214">
        <f>VLOOKUP(A214, gaming_health_data!A:N, 10, FALSE)</f>
        <v>85</v>
      </c>
      <c r="Q214">
        <f>VLOOKUP(A214, gaming_health_data!A:N, 11, FALSE)</f>
        <v>62</v>
      </c>
      <c r="R214">
        <f>VLOOKUP(A214, gaming_health_data!A:N, 12, FALSE)</f>
        <v>4</v>
      </c>
      <c r="S214">
        <f>VLOOKUP(A214, gaming_health_data!A:N, 13, FALSE)</f>
        <v>79</v>
      </c>
      <c r="T214">
        <f>VLOOKUP(A214, gaming_health_data!A:N, 14, FALSE)</f>
        <v>78</v>
      </c>
    </row>
    <row r="215" spans="1:20" ht="15.75">
      <c r="A215">
        <v>10221</v>
      </c>
      <c r="B215" t="s">
        <v>1099</v>
      </c>
      <c r="C215">
        <v>21</v>
      </c>
      <c r="D215" t="s">
        <v>27</v>
      </c>
      <c r="E215" t="s">
        <v>49</v>
      </c>
      <c r="F215" s="3">
        <v>104272</v>
      </c>
      <c r="G215" t="s">
        <v>17</v>
      </c>
      <c r="H215" t="s">
        <v>17</v>
      </c>
      <c r="I215" s="4" t="str">
        <f>VLOOKUP(A215, gaming_health_data!A:N, 2, FALSE)</f>
        <v>Cell Phone</v>
      </c>
      <c r="J215" t="str">
        <f>VLOOKUP(A215, gaming_health_data!A:N, 3, FALSE)</f>
        <v>Survival</v>
      </c>
      <c r="K215" t="str">
        <f>VLOOKUP(A215, gaming_health_data!A:N, 4, FALSE)</f>
        <v>Entertainment</v>
      </c>
      <c r="L215">
        <f>VLOOKUP(A215, gaming_health_data!A:N, 5, FALSE)</f>
        <v>8</v>
      </c>
      <c r="M215">
        <f>VLOOKUP(A215, gaming_health_data!A:N, 6, FALSE)</f>
        <v>280</v>
      </c>
      <c r="N215">
        <f>VLOOKUP(A215, gaming_health_data!A:N, 7, FALSE)</f>
        <v>5</v>
      </c>
      <c r="O215">
        <f>VLOOKUP(A215, gaming_health_data!A:N, 9, FALSE)</f>
        <v>75</v>
      </c>
      <c r="P215">
        <f>VLOOKUP(A215, gaming_health_data!A:N, 10, FALSE)</f>
        <v>79</v>
      </c>
      <c r="Q215">
        <f>VLOOKUP(A215, gaming_health_data!A:N, 11, FALSE)</f>
        <v>44</v>
      </c>
      <c r="R215">
        <f>VLOOKUP(A215, gaming_health_data!A:N, 12, FALSE)</f>
        <v>31</v>
      </c>
      <c r="S215">
        <f>VLOOKUP(A215, gaming_health_data!A:N, 13, FALSE)</f>
        <v>82</v>
      </c>
      <c r="T215">
        <f>VLOOKUP(A215, gaming_health_data!A:N, 14, FALSE)</f>
        <v>64</v>
      </c>
    </row>
    <row r="216" spans="1:20" ht="15.75">
      <c r="A216">
        <v>10222</v>
      </c>
      <c r="B216" t="s">
        <v>1100</v>
      </c>
      <c r="C216">
        <v>34</v>
      </c>
      <c r="D216" t="s">
        <v>15</v>
      </c>
      <c r="E216" t="s">
        <v>54</v>
      </c>
      <c r="F216" s="3">
        <v>68415</v>
      </c>
      <c r="G216" t="s">
        <v>17</v>
      </c>
      <c r="H216" t="s">
        <v>21</v>
      </c>
      <c r="I216" s="4" t="str">
        <f>VLOOKUP(A216, gaming_health_data!A:N, 2, FALSE)</f>
        <v>PC</v>
      </c>
      <c r="J216" t="str">
        <f>VLOOKUP(A216, gaming_health_data!A:N, 3, FALSE)</f>
        <v>MMORPG</v>
      </c>
      <c r="K216" t="str">
        <f>VLOOKUP(A216, gaming_health_data!A:N, 4, FALSE)</f>
        <v>Loneliness</v>
      </c>
      <c r="L216">
        <f>VLOOKUP(A216, gaming_health_data!A:N, 5, FALSE)</f>
        <v>9</v>
      </c>
      <c r="M216">
        <f>VLOOKUP(A216, gaming_health_data!A:N, 6, FALSE)</f>
        <v>994</v>
      </c>
      <c r="N216">
        <f>VLOOKUP(A216, gaming_health_data!A:N, 7, FALSE)</f>
        <v>6</v>
      </c>
      <c r="O216">
        <f>VLOOKUP(A216, gaming_health_data!A:N, 9, FALSE)</f>
        <v>89</v>
      </c>
      <c r="P216">
        <f>VLOOKUP(A216, gaming_health_data!A:N, 10, FALSE)</f>
        <v>35</v>
      </c>
      <c r="Q216">
        <f>VLOOKUP(A216, gaming_health_data!A:N, 11, FALSE)</f>
        <v>3</v>
      </c>
      <c r="R216">
        <f>VLOOKUP(A216, gaming_health_data!A:N, 12, FALSE)</f>
        <v>79</v>
      </c>
      <c r="S216">
        <f>VLOOKUP(A216, gaming_health_data!A:N, 13, FALSE)</f>
        <v>11</v>
      </c>
      <c r="T216">
        <f>VLOOKUP(A216, gaming_health_data!A:N, 14, FALSE)</f>
        <v>79</v>
      </c>
    </row>
    <row r="217" spans="1:20" ht="15.75">
      <c r="A217">
        <v>10223</v>
      </c>
      <c r="B217" t="s">
        <v>1101</v>
      </c>
      <c r="C217">
        <v>30</v>
      </c>
      <c r="D217" t="s">
        <v>15</v>
      </c>
      <c r="E217" t="s">
        <v>36</v>
      </c>
      <c r="F217" s="3">
        <v>152518</v>
      </c>
      <c r="G217" t="s">
        <v>17</v>
      </c>
      <c r="H217" t="s">
        <v>17</v>
      </c>
      <c r="I217" s="4" t="str">
        <f>VLOOKUP(A217, gaming_health_data!A:N, 2, FALSE)</f>
        <v>Xbox</v>
      </c>
      <c r="J217" t="str">
        <f>VLOOKUP(A217, gaming_health_data!A:N, 3, FALSE)</f>
        <v>Horror</v>
      </c>
      <c r="K217" t="str">
        <f>VLOOKUP(A217, gaming_health_data!A:N, 4, FALSE)</f>
        <v>Boredom</v>
      </c>
      <c r="L217">
        <f>VLOOKUP(A217, gaming_health_data!A:N, 5, FALSE)</f>
        <v>1</v>
      </c>
      <c r="M217">
        <f>VLOOKUP(A217, gaming_health_data!A:N, 6, FALSE)</f>
        <v>608</v>
      </c>
      <c r="N217">
        <f>VLOOKUP(A217, gaming_health_data!A:N, 7, FALSE)</f>
        <v>10</v>
      </c>
      <c r="O217">
        <f>VLOOKUP(A217, gaming_health_data!A:N, 9, FALSE)</f>
        <v>91</v>
      </c>
      <c r="P217">
        <f>VLOOKUP(A217, gaming_health_data!A:N, 10, FALSE)</f>
        <v>9</v>
      </c>
      <c r="Q217">
        <f>VLOOKUP(A217, gaming_health_data!A:N, 11, FALSE)</f>
        <v>63</v>
      </c>
      <c r="R217">
        <f>VLOOKUP(A217, gaming_health_data!A:N, 12, FALSE)</f>
        <v>44</v>
      </c>
      <c r="S217">
        <f>VLOOKUP(A217, gaming_health_data!A:N, 13, FALSE)</f>
        <v>6</v>
      </c>
      <c r="T217">
        <f>VLOOKUP(A217, gaming_health_data!A:N, 14, FALSE)</f>
        <v>98</v>
      </c>
    </row>
    <row r="218" spans="1:20" ht="15.75">
      <c r="A218">
        <v>10224</v>
      </c>
      <c r="B218" t="s">
        <v>1102</v>
      </c>
      <c r="C218">
        <v>26</v>
      </c>
      <c r="D218" t="s">
        <v>26</v>
      </c>
      <c r="E218" t="s">
        <v>36</v>
      </c>
      <c r="F218" s="3">
        <v>90302</v>
      </c>
      <c r="G218" t="s">
        <v>21</v>
      </c>
      <c r="H218" t="s">
        <v>17</v>
      </c>
      <c r="I218" s="4" t="str">
        <f>VLOOKUP(A218, gaming_health_data!A:N, 2, FALSE)</f>
        <v>PC</v>
      </c>
      <c r="J218" t="str">
        <f>VLOOKUP(A218, gaming_health_data!A:N, 3, FALSE)</f>
        <v>Survival</v>
      </c>
      <c r="K218" t="str">
        <f>VLOOKUP(A218, gaming_health_data!A:N, 4, FALSE)</f>
        <v>Entertainment</v>
      </c>
      <c r="L218">
        <f>VLOOKUP(A218, gaming_health_data!A:N, 5, FALSE)</f>
        <v>1</v>
      </c>
      <c r="M218">
        <f>VLOOKUP(A218, gaming_health_data!A:N, 6, FALSE)</f>
        <v>686</v>
      </c>
      <c r="N218">
        <f>VLOOKUP(A218, gaming_health_data!A:N, 7, FALSE)</f>
        <v>8</v>
      </c>
      <c r="O218">
        <f>VLOOKUP(A218, gaming_health_data!A:N, 9, FALSE)</f>
        <v>67</v>
      </c>
      <c r="P218">
        <f>VLOOKUP(A218, gaming_health_data!A:N, 10, FALSE)</f>
        <v>50</v>
      </c>
      <c r="Q218">
        <f>VLOOKUP(A218, gaming_health_data!A:N, 11, FALSE)</f>
        <v>9</v>
      </c>
      <c r="R218">
        <f>VLOOKUP(A218, gaming_health_data!A:N, 12, FALSE)</f>
        <v>96</v>
      </c>
      <c r="S218">
        <f>VLOOKUP(A218, gaming_health_data!A:N, 13, FALSE)</f>
        <v>15</v>
      </c>
      <c r="T218">
        <f>VLOOKUP(A218, gaming_health_data!A:N, 14, FALSE)</f>
        <v>88</v>
      </c>
    </row>
    <row r="219" spans="1:20" ht="15.75">
      <c r="A219">
        <v>10225</v>
      </c>
      <c r="B219" t="s">
        <v>1103</v>
      </c>
      <c r="C219">
        <v>18</v>
      </c>
      <c r="D219" t="s">
        <v>26</v>
      </c>
      <c r="E219" t="s">
        <v>27</v>
      </c>
      <c r="F219" s="3">
        <v>123226</v>
      </c>
      <c r="G219" t="s">
        <v>21</v>
      </c>
      <c r="H219" t="s">
        <v>21</v>
      </c>
      <c r="I219" s="4" t="str">
        <f>VLOOKUP(A219, gaming_health_data!A:N, 2, FALSE)</f>
        <v>PlayStation</v>
      </c>
      <c r="J219" t="str">
        <f>VLOOKUP(A219, gaming_health_data!A:N, 3, FALSE)</f>
        <v>Sports</v>
      </c>
      <c r="K219" t="str">
        <f>VLOOKUP(A219, gaming_health_data!A:N, 4, FALSE)</f>
        <v>Relaxation</v>
      </c>
      <c r="L219">
        <f>VLOOKUP(A219, gaming_health_data!A:N, 5, FALSE)</f>
        <v>8</v>
      </c>
      <c r="M219">
        <f>VLOOKUP(A219, gaming_health_data!A:N, 6, FALSE)</f>
        <v>466</v>
      </c>
      <c r="N219">
        <f>VLOOKUP(A219, gaming_health_data!A:N, 7, FALSE)</f>
        <v>4</v>
      </c>
      <c r="O219">
        <f>VLOOKUP(A219, gaming_health_data!A:N, 9, FALSE)</f>
        <v>16</v>
      </c>
      <c r="P219">
        <f>VLOOKUP(A219, gaming_health_data!A:N, 10, FALSE)</f>
        <v>45</v>
      </c>
      <c r="Q219">
        <f>VLOOKUP(A219, gaming_health_data!A:N, 11, FALSE)</f>
        <v>46</v>
      </c>
      <c r="R219">
        <f>VLOOKUP(A219, gaming_health_data!A:N, 12, FALSE)</f>
        <v>57</v>
      </c>
      <c r="S219">
        <f>VLOOKUP(A219, gaming_health_data!A:N, 13, FALSE)</f>
        <v>38</v>
      </c>
      <c r="T219">
        <f>VLOOKUP(A219, gaming_health_data!A:N, 14, FALSE)</f>
        <v>89</v>
      </c>
    </row>
    <row r="220" spans="1:20" ht="15.75">
      <c r="A220">
        <v>10226</v>
      </c>
      <c r="B220" t="s">
        <v>1104</v>
      </c>
      <c r="C220">
        <v>21</v>
      </c>
      <c r="D220" t="s">
        <v>15</v>
      </c>
      <c r="E220" t="s">
        <v>53</v>
      </c>
      <c r="F220" s="3">
        <v>153255</v>
      </c>
      <c r="G220" t="s">
        <v>21</v>
      </c>
      <c r="H220" t="s">
        <v>21</v>
      </c>
      <c r="I220" s="4" t="str">
        <f>VLOOKUP(A220, gaming_health_data!A:N, 2, FALSE)</f>
        <v>Xbox</v>
      </c>
      <c r="J220" t="str">
        <f>VLOOKUP(A220, gaming_health_data!A:N, 3, FALSE)</f>
        <v>Horror</v>
      </c>
      <c r="K220" t="str">
        <f>VLOOKUP(A220, gaming_health_data!A:N, 4, FALSE)</f>
        <v>Competition</v>
      </c>
      <c r="L220">
        <f>VLOOKUP(A220, gaming_health_data!A:N, 5, FALSE)</f>
        <v>5</v>
      </c>
      <c r="M220">
        <f>VLOOKUP(A220, gaming_health_data!A:N, 6, FALSE)</f>
        <v>878</v>
      </c>
      <c r="N220">
        <f>VLOOKUP(A220, gaming_health_data!A:N, 7, FALSE)</f>
        <v>8</v>
      </c>
      <c r="O220">
        <f>VLOOKUP(A220, gaming_health_data!A:N, 9, FALSE)</f>
        <v>85</v>
      </c>
      <c r="P220">
        <f>VLOOKUP(A220, gaming_health_data!A:N, 10, FALSE)</f>
        <v>87</v>
      </c>
      <c r="Q220">
        <f>VLOOKUP(A220, gaming_health_data!A:N, 11, FALSE)</f>
        <v>25</v>
      </c>
      <c r="R220">
        <f>VLOOKUP(A220, gaming_health_data!A:N, 12, FALSE)</f>
        <v>27</v>
      </c>
      <c r="S220">
        <f>VLOOKUP(A220, gaming_health_data!A:N, 13, FALSE)</f>
        <v>23</v>
      </c>
      <c r="T220">
        <f>VLOOKUP(A220, gaming_health_data!A:N, 14, FALSE)</f>
        <v>5</v>
      </c>
    </row>
    <row r="221" spans="1:20" ht="15.75">
      <c r="A221">
        <v>10227</v>
      </c>
      <c r="B221" t="s">
        <v>1105</v>
      </c>
      <c r="C221">
        <v>27</v>
      </c>
      <c r="D221" t="s">
        <v>27</v>
      </c>
      <c r="E221" t="s">
        <v>56</v>
      </c>
      <c r="F221" s="3">
        <v>97775</v>
      </c>
      <c r="G221" t="s">
        <v>21</v>
      </c>
      <c r="H221" t="s">
        <v>17</v>
      </c>
      <c r="I221" s="4" t="str">
        <f>VLOOKUP(A221, gaming_health_data!A:N, 2, FALSE)</f>
        <v>Cell Phone</v>
      </c>
      <c r="J221" t="str">
        <f>VLOOKUP(A221, gaming_health_data!A:N, 3, FALSE)</f>
        <v>Sports</v>
      </c>
      <c r="K221" t="str">
        <f>VLOOKUP(A221, gaming_health_data!A:N, 4, FALSE)</f>
        <v>Stress Relief</v>
      </c>
      <c r="L221">
        <f>VLOOKUP(A221, gaming_health_data!A:N, 5, FALSE)</f>
        <v>8</v>
      </c>
      <c r="M221">
        <f>VLOOKUP(A221, gaming_health_data!A:N, 6, FALSE)</f>
        <v>466</v>
      </c>
      <c r="N221">
        <f>VLOOKUP(A221, gaming_health_data!A:N, 7, FALSE)</f>
        <v>5</v>
      </c>
      <c r="O221">
        <f>VLOOKUP(A221, gaming_health_data!A:N, 9, FALSE)</f>
        <v>7</v>
      </c>
      <c r="P221">
        <f>VLOOKUP(A221, gaming_health_data!A:N, 10, FALSE)</f>
        <v>47</v>
      </c>
      <c r="Q221">
        <f>VLOOKUP(A221, gaming_health_data!A:N, 11, FALSE)</f>
        <v>82</v>
      </c>
      <c r="R221">
        <f>VLOOKUP(A221, gaming_health_data!A:N, 12, FALSE)</f>
        <v>21</v>
      </c>
      <c r="S221">
        <f>VLOOKUP(A221, gaming_health_data!A:N, 13, FALSE)</f>
        <v>91</v>
      </c>
      <c r="T221">
        <f>VLOOKUP(A221, gaming_health_data!A:N, 14, FALSE)</f>
        <v>2</v>
      </c>
    </row>
    <row r="222" spans="1:20" ht="15.75">
      <c r="A222">
        <v>10228</v>
      </c>
      <c r="B222" t="s">
        <v>1106</v>
      </c>
      <c r="C222">
        <v>27</v>
      </c>
      <c r="D222" t="s">
        <v>27</v>
      </c>
      <c r="E222" t="s">
        <v>39</v>
      </c>
      <c r="F222" s="3">
        <v>91471</v>
      </c>
      <c r="G222" t="s">
        <v>17</v>
      </c>
      <c r="H222" t="s">
        <v>21</v>
      </c>
      <c r="I222" s="4" t="str">
        <f>VLOOKUP(A222, gaming_health_data!A:N, 2, FALSE)</f>
        <v>PlayStation</v>
      </c>
      <c r="J222" t="str">
        <f>VLOOKUP(A222, gaming_health_data!A:N, 3, FALSE)</f>
        <v>Sports</v>
      </c>
      <c r="K222" t="str">
        <f>VLOOKUP(A222, gaming_health_data!A:N, 4, FALSE)</f>
        <v>Loneliness</v>
      </c>
      <c r="L222">
        <f>VLOOKUP(A222, gaming_health_data!A:N, 5, FALSE)</f>
        <v>4</v>
      </c>
      <c r="M222">
        <f>VLOOKUP(A222, gaming_health_data!A:N, 6, FALSE)</f>
        <v>51</v>
      </c>
      <c r="N222">
        <f>VLOOKUP(A222, gaming_health_data!A:N, 7, FALSE)</f>
        <v>8</v>
      </c>
      <c r="O222">
        <f>VLOOKUP(A222, gaming_health_data!A:N, 9, FALSE)</f>
        <v>40</v>
      </c>
      <c r="P222">
        <f>VLOOKUP(A222, gaming_health_data!A:N, 10, FALSE)</f>
        <v>32</v>
      </c>
      <c r="Q222">
        <f>VLOOKUP(A222, gaming_health_data!A:N, 11, FALSE)</f>
        <v>71</v>
      </c>
      <c r="R222">
        <f>VLOOKUP(A222, gaming_health_data!A:N, 12, FALSE)</f>
        <v>56</v>
      </c>
      <c r="S222">
        <f>VLOOKUP(A222, gaming_health_data!A:N, 13, FALSE)</f>
        <v>42</v>
      </c>
      <c r="T222">
        <f>VLOOKUP(A222, gaming_health_data!A:N, 14, FALSE)</f>
        <v>6</v>
      </c>
    </row>
    <row r="223" spans="1:20" ht="15.75">
      <c r="A223">
        <v>10229</v>
      </c>
      <c r="B223" t="s">
        <v>1107</v>
      </c>
      <c r="C223">
        <v>20</v>
      </c>
      <c r="D223" t="s">
        <v>27</v>
      </c>
      <c r="E223" t="s">
        <v>39</v>
      </c>
      <c r="F223" s="3">
        <v>75948</v>
      </c>
      <c r="G223" t="s">
        <v>21</v>
      </c>
      <c r="H223" t="s">
        <v>17</v>
      </c>
      <c r="I223" s="4" t="str">
        <f>VLOOKUP(A223, gaming_health_data!A:N, 2, FALSE)</f>
        <v>Nintendo</v>
      </c>
      <c r="J223" t="str">
        <f>VLOOKUP(A223, gaming_health_data!A:N, 3, FALSE)</f>
        <v>Racing</v>
      </c>
      <c r="K223" t="str">
        <f>VLOOKUP(A223, gaming_health_data!A:N, 4, FALSE)</f>
        <v>Social Interaction</v>
      </c>
      <c r="L223">
        <f>VLOOKUP(A223, gaming_health_data!A:N, 5, FALSE)</f>
        <v>5</v>
      </c>
      <c r="M223">
        <f>VLOOKUP(A223, gaming_health_data!A:N, 6, FALSE)</f>
        <v>38</v>
      </c>
      <c r="N223">
        <f>VLOOKUP(A223, gaming_health_data!A:N, 7, FALSE)</f>
        <v>5</v>
      </c>
      <c r="O223">
        <f>VLOOKUP(A223, gaming_health_data!A:N, 9, FALSE)</f>
        <v>74</v>
      </c>
      <c r="P223">
        <f>VLOOKUP(A223, gaming_health_data!A:N, 10, FALSE)</f>
        <v>3</v>
      </c>
      <c r="Q223">
        <f>VLOOKUP(A223, gaming_health_data!A:N, 11, FALSE)</f>
        <v>21</v>
      </c>
      <c r="R223">
        <f>VLOOKUP(A223, gaming_health_data!A:N, 12, FALSE)</f>
        <v>95</v>
      </c>
      <c r="S223">
        <f>VLOOKUP(A223, gaming_health_data!A:N, 13, FALSE)</f>
        <v>43</v>
      </c>
      <c r="T223">
        <f>VLOOKUP(A223, gaming_health_data!A:N, 14, FALSE)</f>
        <v>13</v>
      </c>
    </row>
    <row r="224" spans="1:20" ht="15.75">
      <c r="A224">
        <v>10230</v>
      </c>
      <c r="B224" t="s">
        <v>1108</v>
      </c>
      <c r="C224">
        <v>29</v>
      </c>
      <c r="D224" t="s">
        <v>15</v>
      </c>
      <c r="E224" t="s">
        <v>30</v>
      </c>
      <c r="F224" s="3">
        <v>53511</v>
      </c>
      <c r="G224" t="s">
        <v>21</v>
      </c>
      <c r="H224" t="s">
        <v>17</v>
      </c>
      <c r="I224" s="4" t="str">
        <f>VLOOKUP(A224, gaming_health_data!A:N, 2, FALSE)</f>
        <v>Xbox</v>
      </c>
      <c r="J224" t="str">
        <f>VLOOKUP(A224, gaming_health_data!A:N, 3, FALSE)</f>
        <v>Fighting</v>
      </c>
      <c r="K224" t="str">
        <f>VLOOKUP(A224, gaming_health_data!A:N, 4, FALSE)</f>
        <v>Relaxation</v>
      </c>
      <c r="L224">
        <f>VLOOKUP(A224, gaming_health_data!A:N, 5, FALSE)</f>
        <v>1</v>
      </c>
      <c r="M224">
        <f>VLOOKUP(A224, gaming_health_data!A:N, 6, FALSE)</f>
        <v>216</v>
      </c>
      <c r="N224">
        <f>VLOOKUP(A224, gaming_health_data!A:N, 7, FALSE)</f>
        <v>9</v>
      </c>
      <c r="O224">
        <f>VLOOKUP(A224, gaming_health_data!A:N, 9, FALSE)</f>
        <v>85</v>
      </c>
      <c r="P224">
        <f>VLOOKUP(A224, gaming_health_data!A:N, 10, FALSE)</f>
        <v>33</v>
      </c>
      <c r="Q224">
        <f>VLOOKUP(A224, gaming_health_data!A:N, 11, FALSE)</f>
        <v>99</v>
      </c>
      <c r="R224">
        <f>VLOOKUP(A224, gaming_health_data!A:N, 12, FALSE)</f>
        <v>46</v>
      </c>
      <c r="S224">
        <f>VLOOKUP(A224, gaming_health_data!A:N, 13, FALSE)</f>
        <v>87</v>
      </c>
      <c r="T224">
        <f>VLOOKUP(A224, gaming_health_data!A:N, 14, FALSE)</f>
        <v>28</v>
      </c>
    </row>
    <row r="225" spans="1:20" ht="15.75">
      <c r="A225">
        <v>10231</v>
      </c>
      <c r="B225" t="s">
        <v>1109</v>
      </c>
      <c r="C225">
        <v>21</v>
      </c>
      <c r="D225" t="s">
        <v>15</v>
      </c>
      <c r="E225" t="s">
        <v>39</v>
      </c>
      <c r="F225" s="3">
        <v>68521</v>
      </c>
      <c r="G225" t="s">
        <v>17</v>
      </c>
      <c r="H225" t="s">
        <v>17</v>
      </c>
      <c r="I225" s="4" t="str">
        <f>VLOOKUP(A225, gaming_health_data!A:N, 2, FALSE)</f>
        <v>Xbox</v>
      </c>
      <c r="J225" t="str">
        <f>VLOOKUP(A225, gaming_health_data!A:N, 3, FALSE)</f>
        <v>Sports</v>
      </c>
      <c r="K225" t="str">
        <f>VLOOKUP(A225, gaming_health_data!A:N, 4, FALSE)</f>
        <v>Escapism</v>
      </c>
      <c r="L225">
        <f>VLOOKUP(A225, gaming_health_data!A:N, 5, FALSE)</f>
        <v>10</v>
      </c>
      <c r="M225">
        <f>VLOOKUP(A225, gaming_health_data!A:N, 6, FALSE)</f>
        <v>203</v>
      </c>
      <c r="N225">
        <f>VLOOKUP(A225, gaming_health_data!A:N, 7, FALSE)</f>
        <v>10</v>
      </c>
      <c r="O225">
        <f>VLOOKUP(A225, gaming_health_data!A:N, 9, FALSE)</f>
        <v>20</v>
      </c>
      <c r="P225">
        <f>VLOOKUP(A225, gaming_health_data!A:N, 10, FALSE)</f>
        <v>75</v>
      </c>
      <c r="Q225">
        <f>VLOOKUP(A225, gaming_health_data!A:N, 11, FALSE)</f>
        <v>51</v>
      </c>
      <c r="R225">
        <f>VLOOKUP(A225, gaming_health_data!A:N, 12, FALSE)</f>
        <v>15</v>
      </c>
      <c r="S225">
        <f>VLOOKUP(A225, gaming_health_data!A:N, 13, FALSE)</f>
        <v>78</v>
      </c>
      <c r="T225">
        <f>VLOOKUP(A225, gaming_health_data!A:N, 14, FALSE)</f>
        <v>6</v>
      </c>
    </row>
    <row r="226" spans="1:20" ht="15.75">
      <c r="A226">
        <v>10232</v>
      </c>
      <c r="B226" t="s">
        <v>1110</v>
      </c>
      <c r="C226">
        <v>32</v>
      </c>
      <c r="D226" t="s">
        <v>27</v>
      </c>
      <c r="E226" t="s">
        <v>53</v>
      </c>
      <c r="F226" s="3">
        <v>120541</v>
      </c>
      <c r="G226" t="s">
        <v>21</v>
      </c>
      <c r="H226" t="s">
        <v>21</v>
      </c>
      <c r="I226" s="4" t="str">
        <f>VLOOKUP(A226, gaming_health_data!A:N, 2, FALSE)</f>
        <v>Tablet</v>
      </c>
      <c r="J226" t="str">
        <f>VLOOKUP(A226, gaming_health_data!A:N, 3, FALSE)</f>
        <v>MMORPG</v>
      </c>
      <c r="K226" t="str">
        <f>VLOOKUP(A226, gaming_health_data!A:N, 4, FALSE)</f>
        <v>Relaxation</v>
      </c>
      <c r="L226">
        <f>VLOOKUP(A226, gaming_health_data!A:N, 5, FALSE)</f>
        <v>8</v>
      </c>
      <c r="M226">
        <f>VLOOKUP(A226, gaming_health_data!A:N, 6, FALSE)</f>
        <v>946</v>
      </c>
      <c r="N226">
        <f>VLOOKUP(A226, gaming_health_data!A:N, 7, FALSE)</f>
        <v>8</v>
      </c>
      <c r="O226">
        <f>VLOOKUP(A226, gaming_health_data!A:N, 9, FALSE)</f>
        <v>71</v>
      </c>
      <c r="P226">
        <f>VLOOKUP(A226, gaming_health_data!A:N, 10, FALSE)</f>
        <v>94</v>
      </c>
      <c r="Q226">
        <f>VLOOKUP(A226, gaming_health_data!A:N, 11, FALSE)</f>
        <v>72</v>
      </c>
      <c r="R226">
        <f>VLOOKUP(A226, gaming_health_data!A:N, 12, FALSE)</f>
        <v>26</v>
      </c>
      <c r="S226">
        <f>VLOOKUP(A226, gaming_health_data!A:N, 13, FALSE)</f>
        <v>35</v>
      </c>
      <c r="T226">
        <f>VLOOKUP(A226, gaming_health_data!A:N, 14, FALSE)</f>
        <v>25</v>
      </c>
    </row>
    <row r="227" spans="1:20" ht="15.75">
      <c r="A227">
        <v>10233</v>
      </c>
      <c r="B227" t="s">
        <v>1111</v>
      </c>
      <c r="C227">
        <v>21</v>
      </c>
      <c r="D227" t="s">
        <v>26</v>
      </c>
      <c r="E227" t="s">
        <v>49</v>
      </c>
      <c r="F227" s="3">
        <v>57694</v>
      </c>
      <c r="G227" t="s">
        <v>17</v>
      </c>
      <c r="H227" t="s">
        <v>21</v>
      </c>
      <c r="I227" s="4" t="str">
        <f>VLOOKUP(A227, gaming_health_data!A:N, 2, FALSE)</f>
        <v>Xbox</v>
      </c>
      <c r="J227" t="str">
        <f>VLOOKUP(A227, gaming_health_data!A:N, 3, FALSE)</f>
        <v>Horror</v>
      </c>
      <c r="K227" t="str">
        <f>VLOOKUP(A227, gaming_health_data!A:N, 4, FALSE)</f>
        <v>Relaxation</v>
      </c>
      <c r="L227">
        <f>VLOOKUP(A227, gaming_health_data!A:N, 5, FALSE)</f>
        <v>5</v>
      </c>
      <c r="M227">
        <f>VLOOKUP(A227, gaming_health_data!A:N, 6, FALSE)</f>
        <v>345</v>
      </c>
      <c r="N227">
        <f>VLOOKUP(A227, gaming_health_data!A:N, 7, FALSE)</f>
        <v>4</v>
      </c>
      <c r="O227">
        <f>VLOOKUP(A227, gaming_health_data!A:N, 9, FALSE)</f>
        <v>31</v>
      </c>
      <c r="P227">
        <f>VLOOKUP(A227, gaming_health_data!A:N, 10, FALSE)</f>
        <v>86</v>
      </c>
      <c r="Q227">
        <f>VLOOKUP(A227, gaming_health_data!A:N, 11, FALSE)</f>
        <v>3</v>
      </c>
      <c r="R227">
        <f>VLOOKUP(A227, gaming_health_data!A:N, 12, FALSE)</f>
        <v>58</v>
      </c>
      <c r="S227">
        <f>VLOOKUP(A227, gaming_health_data!A:N, 13, FALSE)</f>
        <v>52</v>
      </c>
      <c r="T227">
        <f>VLOOKUP(A227, gaming_health_data!A:N, 14, FALSE)</f>
        <v>73</v>
      </c>
    </row>
    <row r="228" spans="1:20" ht="15.75">
      <c r="A228">
        <v>10234</v>
      </c>
      <c r="B228" t="s">
        <v>1112</v>
      </c>
      <c r="C228">
        <v>27</v>
      </c>
      <c r="D228" t="s">
        <v>27</v>
      </c>
      <c r="E228" t="s">
        <v>49</v>
      </c>
      <c r="F228" s="3">
        <v>161650</v>
      </c>
      <c r="G228" t="s">
        <v>17</v>
      </c>
      <c r="H228" t="s">
        <v>17</v>
      </c>
      <c r="I228" s="4" t="str">
        <f>VLOOKUP(A228, gaming_health_data!A:N, 2, FALSE)</f>
        <v>Cell Phone</v>
      </c>
      <c r="J228" t="str">
        <f>VLOOKUP(A228, gaming_health_data!A:N, 3, FALSE)</f>
        <v>FPS</v>
      </c>
      <c r="K228" t="str">
        <f>VLOOKUP(A228, gaming_health_data!A:N, 4, FALSE)</f>
        <v>Stress Relief</v>
      </c>
      <c r="L228">
        <f>VLOOKUP(A228, gaming_health_data!A:N, 5, FALSE)</f>
        <v>3</v>
      </c>
      <c r="M228">
        <f>VLOOKUP(A228, gaming_health_data!A:N, 6, FALSE)</f>
        <v>84</v>
      </c>
      <c r="N228">
        <f>VLOOKUP(A228, gaming_health_data!A:N, 7, FALSE)</f>
        <v>9</v>
      </c>
      <c r="O228">
        <f>VLOOKUP(A228, gaming_health_data!A:N, 9, FALSE)</f>
        <v>87</v>
      </c>
      <c r="P228">
        <f>VLOOKUP(A228, gaming_health_data!A:N, 10, FALSE)</f>
        <v>21</v>
      </c>
      <c r="Q228">
        <f>VLOOKUP(A228, gaming_health_data!A:N, 11, FALSE)</f>
        <v>64</v>
      </c>
      <c r="R228">
        <f>VLOOKUP(A228, gaming_health_data!A:N, 12, FALSE)</f>
        <v>46</v>
      </c>
      <c r="S228">
        <f>VLOOKUP(A228, gaming_health_data!A:N, 13, FALSE)</f>
        <v>3</v>
      </c>
      <c r="T228">
        <f>VLOOKUP(A228, gaming_health_data!A:N, 14, FALSE)</f>
        <v>2</v>
      </c>
    </row>
    <row r="229" spans="1:20" ht="15.75">
      <c r="A229">
        <v>10235</v>
      </c>
      <c r="B229" t="s">
        <v>1113</v>
      </c>
      <c r="C229">
        <v>29</v>
      </c>
      <c r="D229" t="s">
        <v>27</v>
      </c>
      <c r="E229" t="s">
        <v>54</v>
      </c>
      <c r="F229" s="3">
        <v>44783</v>
      </c>
      <c r="G229" t="s">
        <v>21</v>
      </c>
      <c r="H229" t="s">
        <v>17</v>
      </c>
      <c r="I229" s="4" t="str">
        <f>VLOOKUP(A229, gaming_health_data!A:N, 2, FALSE)</f>
        <v>Cell Phone</v>
      </c>
      <c r="J229" t="str">
        <f>VLOOKUP(A229, gaming_health_data!A:N, 3, FALSE)</f>
        <v>Fighting</v>
      </c>
      <c r="K229" t="str">
        <f>VLOOKUP(A229, gaming_health_data!A:N, 4, FALSE)</f>
        <v>Escapism</v>
      </c>
      <c r="L229">
        <f>VLOOKUP(A229, gaming_health_data!A:N, 5, FALSE)</f>
        <v>8</v>
      </c>
      <c r="M229">
        <f>VLOOKUP(A229, gaming_health_data!A:N, 6, FALSE)</f>
        <v>637</v>
      </c>
      <c r="N229">
        <f>VLOOKUP(A229, gaming_health_data!A:N, 7, FALSE)</f>
        <v>9</v>
      </c>
      <c r="O229">
        <f>VLOOKUP(A229, gaming_health_data!A:N, 9, FALSE)</f>
        <v>59</v>
      </c>
      <c r="P229">
        <f>VLOOKUP(A229, gaming_health_data!A:N, 10, FALSE)</f>
        <v>31</v>
      </c>
      <c r="Q229">
        <f>VLOOKUP(A229, gaming_health_data!A:N, 11, FALSE)</f>
        <v>68</v>
      </c>
      <c r="R229">
        <f>VLOOKUP(A229, gaming_health_data!A:N, 12, FALSE)</f>
        <v>62</v>
      </c>
      <c r="S229">
        <f>VLOOKUP(A229, gaming_health_data!A:N, 13, FALSE)</f>
        <v>16</v>
      </c>
      <c r="T229">
        <f>VLOOKUP(A229, gaming_health_data!A:N, 14, FALSE)</f>
        <v>97</v>
      </c>
    </row>
    <row r="230" spans="1:20" ht="15.75">
      <c r="A230">
        <v>10236</v>
      </c>
      <c r="B230" t="s">
        <v>1114</v>
      </c>
      <c r="C230">
        <v>28</v>
      </c>
      <c r="D230" t="s">
        <v>26</v>
      </c>
      <c r="E230" t="s">
        <v>27</v>
      </c>
      <c r="F230" s="3">
        <v>30029</v>
      </c>
      <c r="G230" t="s">
        <v>21</v>
      </c>
      <c r="H230" t="s">
        <v>17</v>
      </c>
      <c r="I230" s="4" t="str">
        <f>VLOOKUP(A230, gaming_health_data!A:N, 2, FALSE)</f>
        <v>Nintendo</v>
      </c>
      <c r="J230" t="str">
        <f>VLOOKUP(A230, gaming_health_data!A:N, 3, FALSE)</f>
        <v>Fighting</v>
      </c>
      <c r="K230" t="str">
        <f>VLOOKUP(A230, gaming_health_data!A:N, 4, FALSE)</f>
        <v>Challenge</v>
      </c>
      <c r="L230">
        <f>VLOOKUP(A230, gaming_health_data!A:N, 5, FALSE)</f>
        <v>3</v>
      </c>
      <c r="M230">
        <f>VLOOKUP(A230, gaming_health_data!A:N, 6, FALSE)</f>
        <v>73</v>
      </c>
      <c r="N230">
        <f>VLOOKUP(A230, gaming_health_data!A:N, 7, FALSE)</f>
        <v>10</v>
      </c>
      <c r="O230">
        <f>VLOOKUP(A230, gaming_health_data!A:N, 9, FALSE)</f>
        <v>78</v>
      </c>
      <c r="P230">
        <f>VLOOKUP(A230, gaming_health_data!A:N, 10, FALSE)</f>
        <v>69</v>
      </c>
      <c r="Q230">
        <f>VLOOKUP(A230, gaming_health_data!A:N, 11, FALSE)</f>
        <v>4</v>
      </c>
      <c r="R230">
        <f>VLOOKUP(A230, gaming_health_data!A:N, 12, FALSE)</f>
        <v>48</v>
      </c>
      <c r="S230">
        <f>VLOOKUP(A230, gaming_health_data!A:N, 13, FALSE)</f>
        <v>21</v>
      </c>
      <c r="T230">
        <f>VLOOKUP(A230, gaming_health_data!A:N, 14, FALSE)</f>
        <v>9</v>
      </c>
    </row>
    <row r="231" spans="1:20" ht="15.75">
      <c r="A231">
        <v>10237</v>
      </c>
      <c r="B231" t="s">
        <v>1115</v>
      </c>
      <c r="C231">
        <v>30</v>
      </c>
      <c r="D231" t="s">
        <v>27</v>
      </c>
      <c r="E231" t="s">
        <v>41</v>
      </c>
      <c r="F231" s="3">
        <v>75667</v>
      </c>
      <c r="G231" t="s">
        <v>17</v>
      </c>
      <c r="H231" t="s">
        <v>21</v>
      </c>
      <c r="I231" s="4" t="str">
        <f>VLOOKUP(A231, gaming_health_data!A:N, 2, FALSE)</f>
        <v>PC</v>
      </c>
      <c r="J231" t="str">
        <f>VLOOKUP(A231, gaming_health_data!A:N, 3, FALSE)</f>
        <v>MMORPG</v>
      </c>
      <c r="K231" t="str">
        <f>VLOOKUP(A231, gaming_health_data!A:N, 4, FALSE)</f>
        <v>Stress Relief</v>
      </c>
      <c r="L231">
        <f>VLOOKUP(A231, gaming_health_data!A:N, 5, FALSE)</f>
        <v>7</v>
      </c>
      <c r="M231">
        <f>VLOOKUP(A231, gaming_health_data!A:N, 6, FALSE)</f>
        <v>589</v>
      </c>
      <c r="N231">
        <f>VLOOKUP(A231, gaming_health_data!A:N, 7, FALSE)</f>
        <v>4</v>
      </c>
      <c r="O231">
        <f>VLOOKUP(A231, gaming_health_data!A:N, 9, FALSE)</f>
        <v>20</v>
      </c>
      <c r="P231">
        <f>VLOOKUP(A231, gaming_health_data!A:N, 10, FALSE)</f>
        <v>95</v>
      </c>
      <c r="Q231">
        <f>VLOOKUP(A231, gaming_health_data!A:N, 11, FALSE)</f>
        <v>8</v>
      </c>
      <c r="R231">
        <f>VLOOKUP(A231, gaming_health_data!A:N, 12, FALSE)</f>
        <v>56</v>
      </c>
      <c r="S231">
        <f>VLOOKUP(A231, gaming_health_data!A:N, 13, FALSE)</f>
        <v>70</v>
      </c>
      <c r="T231">
        <f>VLOOKUP(A231, gaming_health_data!A:N, 14, FALSE)</f>
        <v>16</v>
      </c>
    </row>
    <row r="232" spans="1:20" ht="15.75">
      <c r="A232">
        <v>10238</v>
      </c>
      <c r="B232" t="s">
        <v>1116</v>
      </c>
      <c r="C232">
        <v>20</v>
      </c>
      <c r="D232" t="s">
        <v>27</v>
      </c>
      <c r="E232" t="s">
        <v>41</v>
      </c>
      <c r="F232" s="3">
        <v>3108</v>
      </c>
      <c r="G232" t="s">
        <v>17</v>
      </c>
      <c r="H232" t="s">
        <v>17</v>
      </c>
      <c r="I232" s="4" t="str">
        <f>VLOOKUP(A232, gaming_health_data!A:N, 2, FALSE)</f>
        <v>PlayStation</v>
      </c>
      <c r="J232" t="str">
        <f>VLOOKUP(A232, gaming_health_data!A:N, 3, FALSE)</f>
        <v>Sports</v>
      </c>
      <c r="K232" t="str">
        <f>VLOOKUP(A232, gaming_health_data!A:N, 4, FALSE)</f>
        <v>Boredom</v>
      </c>
      <c r="L232">
        <f>VLOOKUP(A232, gaming_health_data!A:N, 5, FALSE)</f>
        <v>6</v>
      </c>
      <c r="M232">
        <f>VLOOKUP(A232, gaming_health_data!A:N, 6, FALSE)</f>
        <v>543</v>
      </c>
      <c r="N232">
        <f>VLOOKUP(A232, gaming_health_data!A:N, 7, FALSE)</f>
        <v>6</v>
      </c>
      <c r="O232">
        <f>VLOOKUP(A232, gaming_health_data!A:N, 9, FALSE)</f>
        <v>50</v>
      </c>
      <c r="P232">
        <f>VLOOKUP(A232, gaming_health_data!A:N, 10, FALSE)</f>
        <v>7</v>
      </c>
      <c r="Q232">
        <f>VLOOKUP(A232, gaming_health_data!A:N, 11, FALSE)</f>
        <v>7</v>
      </c>
      <c r="R232">
        <f>VLOOKUP(A232, gaming_health_data!A:N, 12, FALSE)</f>
        <v>50</v>
      </c>
      <c r="S232">
        <f>VLOOKUP(A232, gaming_health_data!A:N, 13, FALSE)</f>
        <v>30</v>
      </c>
      <c r="T232">
        <f>VLOOKUP(A232, gaming_health_data!A:N, 14, FALSE)</f>
        <v>38</v>
      </c>
    </row>
    <row r="233" spans="1:20" ht="15.75">
      <c r="A233">
        <v>10239</v>
      </c>
      <c r="B233" t="s">
        <v>1117</v>
      </c>
      <c r="C233">
        <v>22</v>
      </c>
      <c r="D233" t="s">
        <v>27</v>
      </c>
      <c r="E233" t="s">
        <v>44</v>
      </c>
      <c r="F233" s="3">
        <v>142527</v>
      </c>
      <c r="G233" t="s">
        <v>17</v>
      </c>
      <c r="H233" t="s">
        <v>17</v>
      </c>
      <c r="I233" s="4" t="str">
        <f>VLOOKUP(A233, gaming_health_data!A:N, 2, FALSE)</f>
        <v>Cell Phone</v>
      </c>
      <c r="J233" t="str">
        <f>VLOOKUP(A233, gaming_health_data!A:N, 3, FALSE)</f>
        <v>RPG</v>
      </c>
      <c r="K233" t="str">
        <f>VLOOKUP(A233, gaming_health_data!A:N, 4, FALSE)</f>
        <v>Boredom</v>
      </c>
      <c r="L233">
        <f>VLOOKUP(A233, gaming_health_data!A:N, 5, FALSE)</f>
        <v>8</v>
      </c>
      <c r="M233">
        <f>VLOOKUP(A233, gaming_health_data!A:N, 6, FALSE)</f>
        <v>512</v>
      </c>
      <c r="N233">
        <f>VLOOKUP(A233, gaming_health_data!A:N, 7, FALSE)</f>
        <v>7</v>
      </c>
      <c r="O233">
        <f>VLOOKUP(A233, gaming_health_data!A:N, 9, FALSE)</f>
        <v>56</v>
      </c>
      <c r="P233">
        <f>VLOOKUP(A233, gaming_health_data!A:N, 10, FALSE)</f>
        <v>33</v>
      </c>
      <c r="Q233">
        <f>VLOOKUP(A233, gaming_health_data!A:N, 11, FALSE)</f>
        <v>15</v>
      </c>
      <c r="R233">
        <f>VLOOKUP(A233, gaming_health_data!A:N, 12, FALSE)</f>
        <v>10</v>
      </c>
      <c r="S233">
        <f>VLOOKUP(A233, gaming_health_data!A:N, 13, FALSE)</f>
        <v>51</v>
      </c>
      <c r="T233">
        <f>VLOOKUP(A233, gaming_health_data!A:N, 14, FALSE)</f>
        <v>63</v>
      </c>
    </row>
    <row r="234" spans="1:20" ht="15.75">
      <c r="A234">
        <v>10240</v>
      </c>
      <c r="B234" t="s">
        <v>1118</v>
      </c>
      <c r="C234">
        <v>21</v>
      </c>
      <c r="D234" t="s">
        <v>26</v>
      </c>
      <c r="E234" t="s">
        <v>44</v>
      </c>
      <c r="F234" s="3">
        <v>50592</v>
      </c>
      <c r="G234" t="s">
        <v>21</v>
      </c>
      <c r="H234" t="s">
        <v>17</v>
      </c>
      <c r="I234" s="4" t="str">
        <f>VLOOKUP(A234, gaming_health_data!A:N, 2, FALSE)</f>
        <v>PlayStation</v>
      </c>
      <c r="J234" t="str">
        <f>VLOOKUP(A234, gaming_health_data!A:N, 3, FALSE)</f>
        <v>Sports</v>
      </c>
      <c r="K234" t="str">
        <f>VLOOKUP(A234, gaming_health_data!A:N, 4, FALSE)</f>
        <v>Relaxation</v>
      </c>
      <c r="L234">
        <f>VLOOKUP(A234, gaming_health_data!A:N, 5, FALSE)</f>
        <v>8</v>
      </c>
      <c r="M234">
        <f>VLOOKUP(A234, gaming_health_data!A:N, 6, FALSE)</f>
        <v>683</v>
      </c>
      <c r="N234">
        <f>VLOOKUP(A234, gaming_health_data!A:N, 7, FALSE)</f>
        <v>4</v>
      </c>
      <c r="O234">
        <f>VLOOKUP(A234, gaming_health_data!A:N, 9, FALSE)</f>
        <v>99</v>
      </c>
      <c r="P234">
        <f>VLOOKUP(A234, gaming_health_data!A:N, 10, FALSE)</f>
        <v>87</v>
      </c>
      <c r="Q234">
        <f>VLOOKUP(A234, gaming_health_data!A:N, 11, FALSE)</f>
        <v>21</v>
      </c>
      <c r="R234">
        <f>VLOOKUP(A234, gaming_health_data!A:N, 12, FALSE)</f>
        <v>69</v>
      </c>
      <c r="S234">
        <f>VLOOKUP(A234, gaming_health_data!A:N, 13, FALSE)</f>
        <v>56</v>
      </c>
      <c r="T234">
        <f>VLOOKUP(A234, gaming_health_data!A:N, 14, FALSE)</f>
        <v>87</v>
      </c>
    </row>
    <row r="235" spans="1:20" ht="15.75">
      <c r="A235">
        <v>10241</v>
      </c>
      <c r="B235" t="s">
        <v>1119</v>
      </c>
      <c r="C235">
        <v>30</v>
      </c>
      <c r="D235" t="s">
        <v>26</v>
      </c>
      <c r="E235" t="s">
        <v>56</v>
      </c>
      <c r="F235" s="3">
        <v>107018</v>
      </c>
      <c r="G235" t="s">
        <v>17</v>
      </c>
      <c r="H235" t="s">
        <v>17</v>
      </c>
      <c r="I235" s="4" t="str">
        <f>VLOOKUP(A235, gaming_health_data!A:N, 2, FALSE)</f>
        <v>PlayStation</v>
      </c>
      <c r="J235" t="str">
        <f>VLOOKUP(A235, gaming_health_data!A:N, 3, FALSE)</f>
        <v>Racing</v>
      </c>
      <c r="K235" t="str">
        <f>VLOOKUP(A235, gaming_health_data!A:N, 4, FALSE)</f>
        <v>Social Interaction</v>
      </c>
      <c r="L235">
        <f>VLOOKUP(A235, gaming_health_data!A:N, 5, FALSE)</f>
        <v>1</v>
      </c>
      <c r="M235">
        <f>VLOOKUP(A235, gaming_health_data!A:N, 6, FALSE)</f>
        <v>93</v>
      </c>
      <c r="N235">
        <f>VLOOKUP(A235, gaming_health_data!A:N, 7, FALSE)</f>
        <v>4</v>
      </c>
      <c r="O235">
        <f>VLOOKUP(A235, gaming_health_data!A:N, 9, FALSE)</f>
        <v>49</v>
      </c>
      <c r="P235">
        <f>VLOOKUP(A235, gaming_health_data!A:N, 10, FALSE)</f>
        <v>38</v>
      </c>
      <c r="Q235">
        <f>VLOOKUP(A235, gaming_health_data!A:N, 11, FALSE)</f>
        <v>75</v>
      </c>
      <c r="R235">
        <f>VLOOKUP(A235, gaming_health_data!A:N, 12, FALSE)</f>
        <v>78</v>
      </c>
      <c r="S235">
        <f>VLOOKUP(A235, gaming_health_data!A:N, 13, FALSE)</f>
        <v>95</v>
      </c>
      <c r="T235">
        <f>VLOOKUP(A235, gaming_health_data!A:N, 14, FALSE)</f>
        <v>48</v>
      </c>
    </row>
    <row r="236" spans="1:20" ht="15.75">
      <c r="A236">
        <v>10242</v>
      </c>
      <c r="B236" t="s">
        <v>1120</v>
      </c>
      <c r="C236">
        <v>29</v>
      </c>
      <c r="D236" t="s">
        <v>27</v>
      </c>
      <c r="E236" t="s">
        <v>53</v>
      </c>
      <c r="F236" s="3">
        <v>174261</v>
      </c>
      <c r="G236" t="s">
        <v>17</v>
      </c>
      <c r="H236" t="s">
        <v>21</v>
      </c>
      <c r="I236" s="4" t="str">
        <f>VLOOKUP(A236, gaming_health_data!A:N, 2, FALSE)</f>
        <v>PC</v>
      </c>
      <c r="J236" t="str">
        <f>VLOOKUP(A236, gaming_health_data!A:N, 3, FALSE)</f>
        <v>Racing</v>
      </c>
      <c r="K236" t="str">
        <f>VLOOKUP(A236, gaming_health_data!A:N, 4, FALSE)</f>
        <v>Entertainment</v>
      </c>
      <c r="L236">
        <f>VLOOKUP(A236, gaming_health_data!A:N, 5, FALSE)</f>
        <v>2</v>
      </c>
      <c r="M236">
        <f>VLOOKUP(A236, gaming_health_data!A:N, 6, FALSE)</f>
        <v>122</v>
      </c>
      <c r="N236">
        <f>VLOOKUP(A236, gaming_health_data!A:N, 7, FALSE)</f>
        <v>11</v>
      </c>
      <c r="O236">
        <f>VLOOKUP(A236, gaming_health_data!A:N, 9, FALSE)</f>
        <v>42</v>
      </c>
      <c r="P236">
        <f>VLOOKUP(A236, gaming_health_data!A:N, 10, FALSE)</f>
        <v>20</v>
      </c>
      <c r="Q236">
        <f>VLOOKUP(A236, gaming_health_data!A:N, 11, FALSE)</f>
        <v>38</v>
      </c>
      <c r="R236">
        <f>VLOOKUP(A236, gaming_health_data!A:N, 12, FALSE)</f>
        <v>77</v>
      </c>
      <c r="S236">
        <f>VLOOKUP(A236, gaming_health_data!A:N, 13, FALSE)</f>
        <v>68</v>
      </c>
      <c r="T236">
        <f>VLOOKUP(A236, gaming_health_data!A:N, 14, FALSE)</f>
        <v>90</v>
      </c>
    </row>
    <row r="237" spans="1:20" ht="15.75">
      <c r="A237">
        <v>10243</v>
      </c>
      <c r="B237" t="s">
        <v>1121</v>
      </c>
      <c r="C237">
        <v>31</v>
      </c>
      <c r="D237" t="s">
        <v>15</v>
      </c>
      <c r="E237" t="s">
        <v>30</v>
      </c>
      <c r="F237" s="3">
        <v>42212</v>
      </c>
      <c r="G237" t="s">
        <v>17</v>
      </c>
      <c r="H237" t="s">
        <v>17</v>
      </c>
      <c r="I237" s="4" t="str">
        <f>VLOOKUP(A237, gaming_health_data!A:N, 2, FALSE)</f>
        <v>Cell Phone</v>
      </c>
      <c r="J237" t="str">
        <f>VLOOKUP(A237, gaming_health_data!A:N, 3, FALSE)</f>
        <v>FPS</v>
      </c>
      <c r="K237" t="str">
        <f>VLOOKUP(A237, gaming_health_data!A:N, 4, FALSE)</f>
        <v>Habit</v>
      </c>
      <c r="L237">
        <f>VLOOKUP(A237, gaming_health_data!A:N, 5, FALSE)</f>
        <v>11</v>
      </c>
      <c r="M237">
        <f>VLOOKUP(A237, gaming_health_data!A:N, 6, FALSE)</f>
        <v>278</v>
      </c>
      <c r="N237">
        <f>VLOOKUP(A237, gaming_health_data!A:N, 7, FALSE)</f>
        <v>5</v>
      </c>
      <c r="O237">
        <f>VLOOKUP(A237, gaming_health_data!A:N, 9, FALSE)</f>
        <v>81</v>
      </c>
      <c r="P237">
        <f>VLOOKUP(A237, gaming_health_data!A:N, 10, FALSE)</f>
        <v>89</v>
      </c>
      <c r="Q237">
        <f>VLOOKUP(A237, gaming_health_data!A:N, 11, FALSE)</f>
        <v>22</v>
      </c>
      <c r="R237">
        <f>VLOOKUP(A237, gaming_health_data!A:N, 12, FALSE)</f>
        <v>71</v>
      </c>
      <c r="S237">
        <f>VLOOKUP(A237, gaming_health_data!A:N, 13, FALSE)</f>
        <v>11</v>
      </c>
      <c r="T237">
        <f>VLOOKUP(A237, gaming_health_data!A:N, 14, FALSE)</f>
        <v>40</v>
      </c>
    </row>
    <row r="238" spans="1:20" ht="15.75">
      <c r="A238">
        <v>10244</v>
      </c>
      <c r="B238" t="s">
        <v>1122</v>
      </c>
      <c r="C238">
        <v>25</v>
      </c>
      <c r="D238" t="s">
        <v>27</v>
      </c>
      <c r="E238" t="s">
        <v>22</v>
      </c>
      <c r="F238" s="3">
        <v>112087</v>
      </c>
      <c r="G238" t="s">
        <v>17</v>
      </c>
      <c r="H238" t="s">
        <v>17</v>
      </c>
      <c r="I238" s="4" t="str">
        <f>VLOOKUP(A238, gaming_health_data!A:N, 2, FALSE)</f>
        <v>Cell Phone</v>
      </c>
      <c r="J238" t="str">
        <f>VLOOKUP(A238, gaming_health_data!A:N, 3, FALSE)</f>
        <v>Racing</v>
      </c>
      <c r="K238" t="str">
        <f>VLOOKUP(A238, gaming_health_data!A:N, 4, FALSE)</f>
        <v>Competition</v>
      </c>
      <c r="L238">
        <f>VLOOKUP(A238, gaming_health_data!A:N, 5, FALSE)</f>
        <v>3</v>
      </c>
      <c r="M238">
        <f>VLOOKUP(A238, gaming_health_data!A:N, 6, FALSE)</f>
        <v>272</v>
      </c>
      <c r="N238">
        <f>VLOOKUP(A238, gaming_health_data!A:N, 7, FALSE)</f>
        <v>6</v>
      </c>
      <c r="O238">
        <f>VLOOKUP(A238, gaming_health_data!A:N, 9, FALSE)</f>
        <v>44</v>
      </c>
      <c r="P238">
        <f>VLOOKUP(A238, gaming_health_data!A:N, 10, FALSE)</f>
        <v>47</v>
      </c>
      <c r="Q238">
        <f>VLOOKUP(A238, gaming_health_data!A:N, 11, FALSE)</f>
        <v>23</v>
      </c>
      <c r="R238">
        <f>VLOOKUP(A238, gaming_health_data!A:N, 12, FALSE)</f>
        <v>44</v>
      </c>
      <c r="S238">
        <f>VLOOKUP(A238, gaming_health_data!A:N, 13, FALSE)</f>
        <v>60</v>
      </c>
      <c r="T238">
        <f>VLOOKUP(A238, gaming_health_data!A:N, 14, FALSE)</f>
        <v>72</v>
      </c>
    </row>
    <row r="239" spans="1:20" ht="15.75">
      <c r="A239">
        <v>10245</v>
      </c>
      <c r="B239" t="s">
        <v>1123</v>
      </c>
      <c r="C239">
        <v>28</v>
      </c>
      <c r="D239" t="s">
        <v>27</v>
      </c>
      <c r="E239" t="s">
        <v>41</v>
      </c>
      <c r="F239" s="3">
        <v>101085</v>
      </c>
      <c r="G239" t="s">
        <v>17</v>
      </c>
      <c r="H239" t="s">
        <v>21</v>
      </c>
      <c r="I239" s="4" t="str">
        <f>VLOOKUP(A239, gaming_health_data!A:N, 2, FALSE)</f>
        <v>Cell Phone</v>
      </c>
      <c r="J239" t="str">
        <f>VLOOKUP(A239, gaming_health_data!A:N, 3, FALSE)</f>
        <v>RPG</v>
      </c>
      <c r="K239" t="str">
        <f>VLOOKUP(A239, gaming_health_data!A:N, 4, FALSE)</f>
        <v>Challenge</v>
      </c>
      <c r="L239">
        <f>VLOOKUP(A239, gaming_health_data!A:N, 5, FALSE)</f>
        <v>5</v>
      </c>
      <c r="M239">
        <f>VLOOKUP(A239, gaming_health_data!A:N, 6, FALSE)</f>
        <v>122</v>
      </c>
      <c r="N239">
        <f>VLOOKUP(A239, gaming_health_data!A:N, 7, FALSE)</f>
        <v>7</v>
      </c>
      <c r="O239">
        <f>VLOOKUP(A239, gaming_health_data!A:N, 9, FALSE)</f>
        <v>41</v>
      </c>
      <c r="P239">
        <f>VLOOKUP(A239, gaming_health_data!A:N, 10, FALSE)</f>
        <v>28</v>
      </c>
      <c r="Q239">
        <f>VLOOKUP(A239, gaming_health_data!A:N, 11, FALSE)</f>
        <v>81</v>
      </c>
      <c r="R239">
        <f>VLOOKUP(A239, gaming_health_data!A:N, 12, FALSE)</f>
        <v>18</v>
      </c>
      <c r="S239">
        <f>VLOOKUP(A239, gaming_health_data!A:N, 13, FALSE)</f>
        <v>77</v>
      </c>
      <c r="T239">
        <f>VLOOKUP(A239, gaming_health_data!A:N, 14, FALSE)</f>
        <v>86</v>
      </c>
    </row>
    <row r="240" spans="1:20" ht="15.75">
      <c r="A240">
        <v>10246</v>
      </c>
      <c r="B240" t="s">
        <v>1124</v>
      </c>
      <c r="C240">
        <v>18</v>
      </c>
      <c r="D240" t="s">
        <v>15</v>
      </c>
      <c r="E240" t="s">
        <v>36</v>
      </c>
      <c r="F240" s="3">
        <v>68206</v>
      </c>
      <c r="G240" t="s">
        <v>17</v>
      </c>
      <c r="H240" t="s">
        <v>21</v>
      </c>
      <c r="I240" s="4" t="str">
        <f>VLOOKUP(A240, gaming_health_data!A:N, 2, FALSE)</f>
        <v>Tablet</v>
      </c>
      <c r="J240" t="str">
        <f>VLOOKUP(A240, gaming_health_data!A:N, 3, FALSE)</f>
        <v>MMORPG</v>
      </c>
      <c r="K240" t="str">
        <f>VLOOKUP(A240, gaming_health_data!A:N, 4, FALSE)</f>
        <v>Habit</v>
      </c>
      <c r="L240">
        <f>VLOOKUP(A240, gaming_health_data!A:N, 5, FALSE)</f>
        <v>5</v>
      </c>
      <c r="M240">
        <f>VLOOKUP(A240, gaming_health_data!A:N, 6, FALSE)</f>
        <v>442</v>
      </c>
      <c r="N240">
        <f>VLOOKUP(A240, gaming_health_data!A:N, 7, FALSE)</f>
        <v>7</v>
      </c>
      <c r="O240">
        <f>VLOOKUP(A240, gaming_health_data!A:N, 9, FALSE)</f>
        <v>18</v>
      </c>
      <c r="P240">
        <f>VLOOKUP(A240, gaming_health_data!A:N, 10, FALSE)</f>
        <v>68</v>
      </c>
      <c r="Q240">
        <f>VLOOKUP(A240, gaming_health_data!A:N, 11, FALSE)</f>
        <v>84</v>
      </c>
      <c r="R240">
        <f>VLOOKUP(A240, gaming_health_data!A:N, 12, FALSE)</f>
        <v>17</v>
      </c>
      <c r="S240">
        <f>VLOOKUP(A240, gaming_health_data!A:N, 13, FALSE)</f>
        <v>58</v>
      </c>
      <c r="T240">
        <f>VLOOKUP(A240, gaming_health_data!A:N, 14, FALSE)</f>
        <v>59</v>
      </c>
    </row>
    <row r="241" spans="1:20" ht="15.75">
      <c r="A241">
        <v>10247</v>
      </c>
      <c r="B241" t="s">
        <v>1125</v>
      </c>
      <c r="C241">
        <v>21</v>
      </c>
      <c r="D241" t="s">
        <v>15</v>
      </c>
      <c r="E241" t="s">
        <v>39</v>
      </c>
      <c r="F241" s="3">
        <v>174920</v>
      </c>
      <c r="G241" t="s">
        <v>17</v>
      </c>
      <c r="H241" t="s">
        <v>17</v>
      </c>
      <c r="I241" s="4" t="str">
        <f>VLOOKUP(A241, gaming_health_data!A:N, 2, FALSE)</f>
        <v>Cell Phone</v>
      </c>
      <c r="J241" t="str">
        <f>VLOOKUP(A241, gaming_health_data!A:N, 3, FALSE)</f>
        <v>RPG</v>
      </c>
      <c r="K241" t="str">
        <f>VLOOKUP(A241, gaming_health_data!A:N, 4, FALSE)</f>
        <v>Challenge</v>
      </c>
      <c r="L241">
        <f>VLOOKUP(A241, gaming_health_data!A:N, 5, FALSE)</f>
        <v>1</v>
      </c>
      <c r="M241">
        <f>VLOOKUP(A241, gaming_health_data!A:N, 6, FALSE)</f>
        <v>377</v>
      </c>
      <c r="N241">
        <f>VLOOKUP(A241, gaming_health_data!A:N, 7, FALSE)</f>
        <v>10</v>
      </c>
      <c r="O241">
        <f>VLOOKUP(A241, gaming_health_data!A:N, 9, FALSE)</f>
        <v>82</v>
      </c>
      <c r="P241">
        <f>VLOOKUP(A241, gaming_health_data!A:N, 10, FALSE)</f>
        <v>26</v>
      </c>
      <c r="Q241">
        <f>VLOOKUP(A241, gaming_health_data!A:N, 11, FALSE)</f>
        <v>34</v>
      </c>
      <c r="R241">
        <f>VLOOKUP(A241, gaming_health_data!A:N, 12, FALSE)</f>
        <v>5</v>
      </c>
      <c r="S241">
        <f>VLOOKUP(A241, gaming_health_data!A:N, 13, FALSE)</f>
        <v>70</v>
      </c>
      <c r="T241">
        <f>VLOOKUP(A241, gaming_health_data!A:N, 14, FALSE)</f>
        <v>58</v>
      </c>
    </row>
    <row r="242" spans="1:20" ht="15.75">
      <c r="A242">
        <v>10248</v>
      </c>
      <c r="B242" t="s">
        <v>1126</v>
      </c>
      <c r="C242">
        <v>21</v>
      </c>
      <c r="D242" t="s">
        <v>27</v>
      </c>
      <c r="E242" t="s">
        <v>53</v>
      </c>
      <c r="F242" s="3">
        <v>17130</v>
      </c>
      <c r="G242" t="s">
        <v>17</v>
      </c>
      <c r="H242" t="s">
        <v>21</v>
      </c>
      <c r="I242" s="4" t="str">
        <f>VLOOKUP(A242, gaming_health_data!A:N, 2, FALSE)</f>
        <v>Tablet</v>
      </c>
      <c r="J242" t="str">
        <f>VLOOKUP(A242, gaming_health_data!A:N, 3, FALSE)</f>
        <v>Horror</v>
      </c>
      <c r="K242" t="str">
        <f>VLOOKUP(A242, gaming_health_data!A:N, 4, FALSE)</f>
        <v>Stress Relief</v>
      </c>
      <c r="L242">
        <f>VLOOKUP(A242, gaming_health_data!A:N, 5, FALSE)</f>
        <v>8</v>
      </c>
      <c r="M242">
        <f>VLOOKUP(A242, gaming_health_data!A:N, 6, FALSE)</f>
        <v>309</v>
      </c>
      <c r="N242">
        <f>VLOOKUP(A242, gaming_health_data!A:N, 7, FALSE)</f>
        <v>7</v>
      </c>
      <c r="O242">
        <f>VLOOKUP(A242, gaming_health_data!A:N, 9, FALSE)</f>
        <v>99</v>
      </c>
      <c r="P242">
        <f>VLOOKUP(A242, gaming_health_data!A:N, 10, FALSE)</f>
        <v>46</v>
      </c>
      <c r="Q242">
        <f>VLOOKUP(A242, gaming_health_data!A:N, 11, FALSE)</f>
        <v>47</v>
      </c>
      <c r="R242">
        <f>VLOOKUP(A242, gaming_health_data!A:N, 12, FALSE)</f>
        <v>39</v>
      </c>
      <c r="S242">
        <f>VLOOKUP(A242, gaming_health_data!A:N, 13, FALSE)</f>
        <v>78</v>
      </c>
      <c r="T242">
        <f>VLOOKUP(A242, gaming_health_data!A:N, 14, FALSE)</f>
        <v>35</v>
      </c>
    </row>
    <row r="243" spans="1:20" ht="15.75">
      <c r="A243">
        <v>10249</v>
      </c>
      <c r="B243" t="s">
        <v>1127</v>
      </c>
      <c r="C243">
        <v>32</v>
      </c>
      <c r="D243" t="s">
        <v>27</v>
      </c>
      <c r="E243" t="s">
        <v>56</v>
      </c>
      <c r="F243" s="3">
        <v>32963</v>
      </c>
      <c r="G243" t="s">
        <v>17</v>
      </c>
      <c r="H243" t="s">
        <v>17</v>
      </c>
      <c r="I243" s="4" t="str">
        <f>VLOOKUP(A243, gaming_health_data!A:N, 2, FALSE)</f>
        <v>PC</v>
      </c>
      <c r="J243" t="str">
        <f>VLOOKUP(A243, gaming_health_data!A:N, 3, FALSE)</f>
        <v>RPG</v>
      </c>
      <c r="K243" t="str">
        <f>VLOOKUP(A243, gaming_health_data!A:N, 4, FALSE)</f>
        <v>Loneliness</v>
      </c>
      <c r="L243">
        <f>VLOOKUP(A243, gaming_health_data!A:N, 5, FALSE)</f>
        <v>6</v>
      </c>
      <c r="M243">
        <f>VLOOKUP(A243, gaming_health_data!A:N, 6, FALSE)</f>
        <v>814</v>
      </c>
      <c r="N243">
        <f>VLOOKUP(A243, gaming_health_data!A:N, 7, FALSE)</f>
        <v>10</v>
      </c>
      <c r="O243">
        <f>VLOOKUP(A243, gaming_health_data!A:N, 9, FALSE)</f>
        <v>51</v>
      </c>
      <c r="P243">
        <f>VLOOKUP(A243, gaming_health_data!A:N, 10, FALSE)</f>
        <v>27</v>
      </c>
      <c r="Q243">
        <f>VLOOKUP(A243, gaming_health_data!A:N, 11, FALSE)</f>
        <v>49</v>
      </c>
      <c r="R243">
        <f>VLOOKUP(A243, gaming_health_data!A:N, 12, FALSE)</f>
        <v>98</v>
      </c>
      <c r="S243">
        <f>VLOOKUP(A243, gaming_health_data!A:N, 13, FALSE)</f>
        <v>4</v>
      </c>
      <c r="T243">
        <f>VLOOKUP(A243, gaming_health_data!A:N, 14, FALSE)</f>
        <v>67</v>
      </c>
    </row>
    <row r="244" spans="1:20" ht="15.75">
      <c r="A244">
        <v>10250</v>
      </c>
      <c r="B244" t="s">
        <v>1128</v>
      </c>
      <c r="C244">
        <v>28</v>
      </c>
      <c r="D244" t="s">
        <v>27</v>
      </c>
      <c r="E244" t="s">
        <v>44</v>
      </c>
      <c r="F244" s="3">
        <v>72725</v>
      </c>
      <c r="G244" t="s">
        <v>17</v>
      </c>
      <c r="H244" t="s">
        <v>21</v>
      </c>
      <c r="I244" s="4" t="str">
        <f>VLOOKUP(A244, gaming_health_data!A:N, 2, FALSE)</f>
        <v>Nintendo</v>
      </c>
      <c r="J244" t="str">
        <f>VLOOKUP(A244, gaming_health_data!A:N, 3, FALSE)</f>
        <v>Survival</v>
      </c>
      <c r="K244" t="str">
        <f>VLOOKUP(A244, gaming_health_data!A:N, 4, FALSE)</f>
        <v>Escapism</v>
      </c>
      <c r="L244">
        <f>VLOOKUP(A244, gaming_health_data!A:N, 5, FALSE)</f>
        <v>10</v>
      </c>
      <c r="M244">
        <f>VLOOKUP(A244, gaming_health_data!A:N, 6, FALSE)</f>
        <v>597</v>
      </c>
      <c r="N244">
        <f>VLOOKUP(A244, gaming_health_data!A:N, 7, FALSE)</f>
        <v>9</v>
      </c>
      <c r="O244">
        <f>VLOOKUP(A244, gaming_health_data!A:N, 9, FALSE)</f>
        <v>43</v>
      </c>
      <c r="P244">
        <f>VLOOKUP(A244, gaming_health_data!A:N, 10, FALSE)</f>
        <v>59</v>
      </c>
      <c r="Q244">
        <f>VLOOKUP(A244, gaming_health_data!A:N, 11, FALSE)</f>
        <v>74</v>
      </c>
      <c r="R244">
        <f>VLOOKUP(A244, gaming_health_data!A:N, 12, FALSE)</f>
        <v>41</v>
      </c>
      <c r="S244">
        <f>VLOOKUP(A244, gaming_health_data!A:N, 13, FALSE)</f>
        <v>54</v>
      </c>
      <c r="T244">
        <f>VLOOKUP(A244, gaming_health_data!A:N, 14, FALSE)</f>
        <v>1</v>
      </c>
    </row>
    <row r="245" spans="1:20" ht="15.75">
      <c r="A245">
        <v>10251</v>
      </c>
      <c r="B245" t="s">
        <v>1129</v>
      </c>
      <c r="C245">
        <v>33</v>
      </c>
      <c r="D245" t="s">
        <v>15</v>
      </c>
      <c r="E245" t="s">
        <v>27</v>
      </c>
      <c r="F245" s="3">
        <v>66520</v>
      </c>
      <c r="G245" t="s">
        <v>17</v>
      </c>
      <c r="H245" t="s">
        <v>17</v>
      </c>
      <c r="I245" s="4" t="str">
        <f>VLOOKUP(A245, gaming_health_data!A:N, 2, FALSE)</f>
        <v>Tablet</v>
      </c>
      <c r="J245" t="str">
        <f>VLOOKUP(A245, gaming_health_data!A:N, 3, FALSE)</f>
        <v>Racing</v>
      </c>
      <c r="K245" t="str">
        <f>VLOOKUP(A245, gaming_health_data!A:N, 4, FALSE)</f>
        <v>Escapism</v>
      </c>
      <c r="L245">
        <f>VLOOKUP(A245, gaming_health_data!A:N, 5, FALSE)</f>
        <v>1</v>
      </c>
      <c r="M245">
        <f>VLOOKUP(A245, gaming_health_data!A:N, 6, FALSE)</f>
        <v>620</v>
      </c>
      <c r="N245">
        <f>VLOOKUP(A245, gaming_health_data!A:N, 7, FALSE)</f>
        <v>6</v>
      </c>
      <c r="O245">
        <f>VLOOKUP(A245, gaming_health_data!A:N, 9, FALSE)</f>
        <v>54</v>
      </c>
      <c r="P245">
        <f>VLOOKUP(A245, gaming_health_data!A:N, 10, FALSE)</f>
        <v>71</v>
      </c>
      <c r="Q245">
        <f>VLOOKUP(A245, gaming_health_data!A:N, 11, FALSE)</f>
        <v>12</v>
      </c>
      <c r="R245">
        <f>VLOOKUP(A245, gaming_health_data!A:N, 12, FALSE)</f>
        <v>15</v>
      </c>
      <c r="S245">
        <f>VLOOKUP(A245, gaming_health_data!A:N, 13, FALSE)</f>
        <v>1</v>
      </c>
      <c r="T245">
        <f>VLOOKUP(A245, gaming_health_data!A:N, 14, FALSE)</f>
        <v>58</v>
      </c>
    </row>
    <row r="246" spans="1:20" ht="15.75">
      <c r="A246">
        <v>10252</v>
      </c>
      <c r="B246" t="s">
        <v>1130</v>
      </c>
      <c r="C246">
        <v>32</v>
      </c>
      <c r="D246" t="s">
        <v>15</v>
      </c>
      <c r="E246" t="s">
        <v>16</v>
      </c>
      <c r="F246" s="3">
        <v>179493</v>
      </c>
      <c r="G246" t="s">
        <v>21</v>
      </c>
      <c r="H246" t="s">
        <v>21</v>
      </c>
      <c r="I246" s="4" t="str">
        <f>VLOOKUP(A246, gaming_health_data!A:N, 2, FALSE)</f>
        <v>Xbox</v>
      </c>
      <c r="J246" t="str">
        <f>VLOOKUP(A246, gaming_health_data!A:N, 3, FALSE)</f>
        <v>Horror</v>
      </c>
      <c r="K246" t="str">
        <f>VLOOKUP(A246, gaming_health_data!A:N, 4, FALSE)</f>
        <v>Relaxation</v>
      </c>
      <c r="L246">
        <f>VLOOKUP(A246, gaming_health_data!A:N, 5, FALSE)</f>
        <v>3</v>
      </c>
      <c r="M246">
        <f>VLOOKUP(A246, gaming_health_data!A:N, 6, FALSE)</f>
        <v>991</v>
      </c>
      <c r="N246">
        <f>VLOOKUP(A246, gaming_health_data!A:N, 7, FALSE)</f>
        <v>4</v>
      </c>
      <c r="O246">
        <f>VLOOKUP(A246, gaming_health_data!A:N, 9, FALSE)</f>
        <v>61</v>
      </c>
      <c r="P246">
        <f>VLOOKUP(A246, gaming_health_data!A:N, 10, FALSE)</f>
        <v>24</v>
      </c>
      <c r="Q246">
        <f>VLOOKUP(A246, gaming_health_data!A:N, 11, FALSE)</f>
        <v>20</v>
      </c>
      <c r="R246">
        <f>VLOOKUP(A246, gaming_health_data!A:N, 12, FALSE)</f>
        <v>80</v>
      </c>
      <c r="S246">
        <f>VLOOKUP(A246, gaming_health_data!A:N, 13, FALSE)</f>
        <v>5</v>
      </c>
      <c r="T246">
        <f>VLOOKUP(A246, gaming_health_data!A:N, 14, FALSE)</f>
        <v>85</v>
      </c>
    </row>
    <row r="247" spans="1:20" ht="15.75">
      <c r="A247">
        <v>10253</v>
      </c>
      <c r="B247" t="s">
        <v>1131</v>
      </c>
      <c r="C247">
        <v>33</v>
      </c>
      <c r="D247" t="s">
        <v>27</v>
      </c>
      <c r="E247" t="s">
        <v>41</v>
      </c>
      <c r="F247" s="3">
        <v>99855</v>
      </c>
      <c r="G247" t="s">
        <v>21</v>
      </c>
      <c r="H247" t="s">
        <v>17</v>
      </c>
      <c r="I247" s="4" t="str">
        <f>VLOOKUP(A247, gaming_health_data!A:N, 2, FALSE)</f>
        <v>Cell Phone</v>
      </c>
      <c r="J247" t="str">
        <f>VLOOKUP(A247, gaming_health_data!A:N, 3, FALSE)</f>
        <v>MOBA</v>
      </c>
      <c r="K247" t="str">
        <f>VLOOKUP(A247, gaming_health_data!A:N, 4, FALSE)</f>
        <v>Habit</v>
      </c>
      <c r="L247">
        <f>VLOOKUP(A247, gaming_health_data!A:N, 5, FALSE)</f>
        <v>10</v>
      </c>
      <c r="M247">
        <f>VLOOKUP(A247, gaming_health_data!A:N, 6, FALSE)</f>
        <v>391</v>
      </c>
      <c r="N247">
        <f>VLOOKUP(A247, gaming_health_data!A:N, 7, FALSE)</f>
        <v>9</v>
      </c>
      <c r="O247">
        <f>VLOOKUP(A247, gaming_health_data!A:N, 9, FALSE)</f>
        <v>21</v>
      </c>
      <c r="P247">
        <f>VLOOKUP(A247, gaming_health_data!A:N, 10, FALSE)</f>
        <v>65</v>
      </c>
      <c r="Q247">
        <f>VLOOKUP(A247, gaming_health_data!A:N, 11, FALSE)</f>
        <v>4</v>
      </c>
      <c r="R247">
        <f>VLOOKUP(A247, gaming_health_data!A:N, 12, FALSE)</f>
        <v>28</v>
      </c>
      <c r="S247">
        <f>VLOOKUP(A247, gaming_health_data!A:N, 13, FALSE)</f>
        <v>34</v>
      </c>
      <c r="T247">
        <f>VLOOKUP(A247, gaming_health_data!A:N, 14, FALSE)</f>
        <v>52</v>
      </c>
    </row>
    <row r="248" spans="1:20" ht="15.75">
      <c r="A248">
        <v>10254</v>
      </c>
      <c r="B248" t="s">
        <v>1132</v>
      </c>
      <c r="C248">
        <v>30</v>
      </c>
      <c r="D248" t="s">
        <v>27</v>
      </c>
      <c r="E248" t="s">
        <v>39</v>
      </c>
      <c r="F248" s="3">
        <v>3258</v>
      </c>
      <c r="G248" t="s">
        <v>17</v>
      </c>
      <c r="H248" t="s">
        <v>21</v>
      </c>
      <c r="I248" s="4" t="str">
        <f>VLOOKUP(A248, gaming_health_data!A:N, 2, FALSE)</f>
        <v>Tablet</v>
      </c>
      <c r="J248" t="str">
        <f>VLOOKUP(A248, gaming_health_data!A:N, 3, FALSE)</f>
        <v>Fighting</v>
      </c>
      <c r="K248" t="str">
        <f>VLOOKUP(A248, gaming_health_data!A:N, 4, FALSE)</f>
        <v>Challenge</v>
      </c>
      <c r="L248">
        <f>VLOOKUP(A248, gaming_health_data!A:N, 5, FALSE)</f>
        <v>6</v>
      </c>
      <c r="M248">
        <f>VLOOKUP(A248, gaming_health_data!A:N, 6, FALSE)</f>
        <v>126</v>
      </c>
      <c r="N248">
        <f>VLOOKUP(A248, gaming_health_data!A:N, 7, FALSE)</f>
        <v>5</v>
      </c>
      <c r="O248">
        <f>VLOOKUP(A248, gaming_health_data!A:N, 9, FALSE)</f>
        <v>40</v>
      </c>
      <c r="P248">
        <f>VLOOKUP(A248, gaming_health_data!A:N, 10, FALSE)</f>
        <v>13</v>
      </c>
      <c r="Q248">
        <f>VLOOKUP(A248, gaming_health_data!A:N, 11, FALSE)</f>
        <v>50</v>
      </c>
      <c r="R248">
        <f>VLOOKUP(A248, gaming_health_data!A:N, 12, FALSE)</f>
        <v>73</v>
      </c>
      <c r="S248">
        <f>VLOOKUP(A248, gaming_health_data!A:N, 13, FALSE)</f>
        <v>92</v>
      </c>
      <c r="T248">
        <f>VLOOKUP(A248, gaming_health_data!A:N, 14, FALSE)</f>
        <v>90</v>
      </c>
    </row>
    <row r="249" spans="1:20" ht="15.75">
      <c r="A249">
        <v>10255</v>
      </c>
      <c r="B249" t="s">
        <v>1133</v>
      </c>
      <c r="C249">
        <v>30</v>
      </c>
      <c r="D249" t="s">
        <v>26</v>
      </c>
      <c r="E249" t="s">
        <v>27</v>
      </c>
      <c r="F249" s="3">
        <v>78821</v>
      </c>
      <c r="G249" t="s">
        <v>21</v>
      </c>
      <c r="H249" t="s">
        <v>21</v>
      </c>
      <c r="I249" s="4" t="str">
        <f>VLOOKUP(A249, gaming_health_data!A:N, 2, FALSE)</f>
        <v>PlayStation</v>
      </c>
      <c r="J249" t="str">
        <f>VLOOKUP(A249, gaming_health_data!A:N, 3, FALSE)</f>
        <v>Strategy</v>
      </c>
      <c r="K249" t="str">
        <f>VLOOKUP(A249, gaming_health_data!A:N, 4, FALSE)</f>
        <v>Habit</v>
      </c>
      <c r="L249">
        <f>VLOOKUP(A249, gaming_health_data!A:N, 5, FALSE)</f>
        <v>11</v>
      </c>
      <c r="M249">
        <f>VLOOKUP(A249, gaming_health_data!A:N, 6, FALSE)</f>
        <v>785</v>
      </c>
      <c r="N249">
        <f>VLOOKUP(A249, gaming_health_data!A:N, 7, FALSE)</f>
        <v>5</v>
      </c>
      <c r="O249">
        <f>VLOOKUP(A249, gaming_health_data!A:N, 9, FALSE)</f>
        <v>15</v>
      </c>
      <c r="P249">
        <f>VLOOKUP(A249, gaming_health_data!A:N, 10, FALSE)</f>
        <v>11</v>
      </c>
      <c r="Q249">
        <f>VLOOKUP(A249, gaming_health_data!A:N, 11, FALSE)</f>
        <v>91</v>
      </c>
      <c r="R249">
        <f>VLOOKUP(A249, gaming_health_data!A:N, 12, FALSE)</f>
        <v>95</v>
      </c>
      <c r="S249">
        <f>VLOOKUP(A249, gaming_health_data!A:N, 13, FALSE)</f>
        <v>33</v>
      </c>
      <c r="T249">
        <f>VLOOKUP(A249, gaming_health_data!A:N, 14, FALSE)</f>
        <v>36</v>
      </c>
    </row>
    <row r="250" spans="1:20" ht="15.75">
      <c r="A250">
        <v>10256</v>
      </c>
      <c r="B250" t="s">
        <v>1134</v>
      </c>
      <c r="C250">
        <v>27</v>
      </c>
      <c r="D250" t="s">
        <v>15</v>
      </c>
      <c r="E250" t="s">
        <v>39</v>
      </c>
      <c r="F250" s="3">
        <v>192223</v>
      </c>
      <c r="G250" t="s">
        <v>21</v>
      </c>
      <c r="H250" t="s">
        <v>17</v>
      </c>
      <c r="I250" s="4" t="str">
        <f>VLOOKUP(A250, gaming_health_data!A:N, 2, FALSE)</f>
        <v>Nintendo</v>
      </c>
      <c r="J250" t="str">
        <f>VLOOKUP(A250, gaming_health_data!A:N, 3, FALSE)</f>
        <v>RPG</v>
      </c>
      <c r="K250" t="str">
        <f>VLOOKUP(A250, gaming_health_data!A:N, 4, FALSE)</f>
        <v>Competition</v>
      </c>
      <c r="L250">
        <f>VLOOKUP(A250, gaming_health_data!A:N, 5, FALSE)</f>
        <v>5</v>
      </c>
      <c r="M250">
        <f>VLOOKUP(A250, gaming_health_data!A:N, 6, FALSE)</f>
        <v>763</v>
      </c>
      <c r="N250">
        <f>VLOOKUP(A250, gaming_health_data!A:N, 7, FALSE)</f>
        <v>9</v>
      </c>
      <c r="O250">
        <f>VLOOKUP(A250, gaming_health_data!A:N, 9, FALSE)</f>
        <v>68</v>
      </c>
      <c r="P250">
        <f>VLOOKUP(A250, gaming_health_data!A:N, 10, FALSE)</f>
        <v>22</v>
      </c>
      <c r="Q250">
        <f>VLOOKUP(A250, gaming_health_data!A:N, 11, FALSE)</f>
        <v>4</v>
      </c>
      <c r="R250">
        <f>VLOOKUP(A250, gaming_health_data!A:N, 12, FALSE)</f>
        <v>83</v>
      </c>
      <c r="S250">
        <f>VLOOKUP(A250, gaming_health_data!A:N, 13, FALSE)</f>
        <v>25</v>
      </c>
      <c r="T250">
        <f>VLOOKUP(A250, gaming_health_data!A:N, 14, FALSE)</f>
        <v>83</v>
      </c>
    </row>
    <row r="251" spans="1:20" ht="15.75">
      <c r="A251">
        <v>10257</v>
      </c>
      <c r="B251" t="s">
        <v>1135</v>
      </c>
      <c r="C251">
        <v>34</v>
      </c>
      <c r="D251" t="s">
        <v>15</v>
      </c>
      <c r="E251" t="s">
        <v>49</v>
      </c>
      <c r="F251" s="3">
        <v>81550</v>
      </c>
      <c r="G251" t="s">
        <v>21</v>
      </c>
      <c r="H251" t="s">
        <v>21</v>
      </c>
      <c r="I251" s="4" t="str">
        <f>VLOOKUP(A251, gaming_health_data!A:N, 2, FALSE)</f>
        <v>PC</v>
      </c>
      <c r="J251" t="str">
        <f>VLOOKUP(A251, gaming_health_data!A:N, 3, FALSE)</f>
        <v>MOBA</v>
      </c>
      <c r="K251" t="str">
        <f>VLOOKUP(A251, gaming_health_data!A:N, 4, FALSE)</f>
        <v>Entertainment</v>
      </c>
      <c r="L251">
        <f>VLOOKUP(A251, gaming_health_data!A:N, 5, FALSE)</f>
        <v>2</v>
      </c>
      <c r="M251">
        <f>VLOOKUP(A251, gaming_health_data!A:N, 6, FALSE)</f>
        <v>907</v>
      </c>
      <c r="N251">
        <f>VLOOKUP(A251, gaming_health_data!A:N, 7, FALSE)</f>
        <v>4</v>
      </c>
      <c r="O251">
        <f>VLOOKUP(A251, gaming_health_data!A:N, 9, FALSE)</f>
        <v>68</v>
      </c>
      <c r="P251">
        <f>VLOOKUP(A251, gaming_health_data!A:N, 10, FALSE)</f>
        <v>90</v>
      </c>
      <c r="Q251">
        <f>VLOOKUP(A251, gaming_health_data!A:N, 11, FALSE)</f>
        <v>73</v>
      </c>
      <c r="R251">
        <f>VLOOKUP(A251, gaming_health_data!A:N, 12, FALSE)</f>
        <v>73</v>
      </c>
      <c r="S251">
        <f>VLOOKUP(A251, gaming_health_data!A:N, 13, FALSE)</f>
        <v>80</v>
      </c>
      <c r="T251">
        <f>VLOOKUP(A251, gaming_health_data!A:N, 14, FALSE)</f>
        <v>44</v>
      </c>
    </row>
    <row r="252" spans="1:20" ht="15.75">
      <c r="A252">
        <v>10258</v>
      </c>
      <c r="B252" t="s">
        <v>1136</v>
      </c>
      <c r="C252">
        <v>21</v>
      </c>
      <c r="D252" t="s">
        <v>15</v>
      </c>
      <c r="E252" t="s">
        <v>36</v>
      </c>
      <c r="F252" s="3">
        <v>69264</v>
      </c>
      <c r="G252" t="s">
        <v>21</v>
      </c>
      <c r="H252" t="s">
        <v>21</v>
      </c>
      <c r="I252" s="4" t="str">
        <f>VLOOKUP(A252, gaming_health_data!A:N, 2, FALSE)</f>
        <v>PC</v>
      </c>
      <c r="J252" t="str">
        <f>VLOOKUP(A252, gaming_health_data!A:N, 3, FALSE)</f>
        <v>Survival</v>
      </c>
      <c r="K252" t="str">
        <f>VLOOKUP(A252, gaming_health_data!A:N, 4, FALSE)</f>
        <v>Challenge</v>
      </c>
      <c r="L252">
        <f>VLOOKUP(A252, gaming_health_data!A:N, 5, FALSE)</f>
        <v>2</v>
      </c>
      <c r="M252">
        <f>VLOOKUP(A252, gaming_health_data!A:N, 6, FALSE)</f>
        <v>697</v>
      </c>
      <c r="N252">
        <f>VLOOKUP(A252, gaming_health_data!A:N, 7, FALSE)</f>
        <v>6</v>
      </c>
      <c r="O252">
        <f>VLOOKUP(A252, gaming_health_data!A:N, 9, FALSE)</f>
        <v>46</v>
      </c>
      <c r="P252">
        <f>VLOOKUP(A252, gaming_health_data!A:N, 10, FALSE)</f>
        <v>20</v>
      </c>
      <c r="Q252">
        <f>VLOOKUP(A252, gaming_health_data!A:N, 11, FALSE)</f>
        <v>24</v>
      </c>
      <c r="R252">
        <f>VLOOKUP(A252, gaming_health_data!A:N, 12, FALSE)</f>
        <v>49</v>
      </c>
      <c r="S252">
        <f>VLOOKUP(A252, gaming_health_data!A:N, 13, FALSE)</f>
        <v>19</v>
      </c>
      <c r="T252">
        <f>VLOOKUP(A252, gaming_health_data!A:N, 14, FALSE)</f>
        <v>31</v>
      </c>
    </row>
    <row r="253" spans="1:20" ht="15.75">
      <c r="A253">
        <v>10259</v>
      </c>
      <c r="B253" t="s">
        <v>1137</v>
      </c>
      <c r="C253">
        <v>33</v>
      </c>
      <c r="D253" t="s">
        <v>15</v>
      </c>
      <c r="E253" t="s">
        <v>41</v>
      </c>
      <c r="F253" s="3">
        <v>65894</v>
      </c>
      <c r="G253" t="s">
        <v>17</v>
      </c>
      <c r="H253" t="s">
        <v>17</v>
      </c>
      <c r="I253" s="4" t="str">
        <f>VLOOKUP(A253, gaming_health_data!A:N, 2, FALSE)</f>
        <v>PlayStation</v>
      </c>
      <c r="J253" t="str">
        <f>VLOOKUP(A253, gaming_health_data!A:N, 3, FALSE)</f>
        <v>MMORPG</v>
      </c>
      <c r="K253" t="str">
        <f>VLOOKUP(A253, gaming_health_data!A:N, 4, FALSE)</f>
        <v>Stress Relief</v>
      </c>
      <c r="L253">
        <f>VLOOKUP(A253, gaming_health_data!A:N, 5, FALSE)</f>
        <v>1</v>
      </c>
      <c r="M253">
        <f>VLOOKUP(A253, gaming_health_data!A:N, 6, FALSE)</f>
        <v>598</v>
      </c>
      <c r="N253">
        <f>VLOOKUP(A253, gaming_health_data!A:N, 7, FALSE)</f>
        <v>7</v>
      </c>
      <c r="O253">
        <f>VLOOKUP(A253, gaming_health_data!A:N, 9, FALSE)</f>
        <v>73</v>
      </c>
      <c r="P253">
        <f>VLOOKUP(A253, gaming_health_data!A:N, 10, FALSE)</f>
        <v>29</v>
      </c>
      <c r="Q253">
        <f>VLOOKUP(A253, gaming_health_data!A:N, 11, FALSE)</f>
        <v>65</v>
      </c>
      <c r="R253">
        <f>VLOOKUP(A253, gaming_health_data!A:N, 12, FALSE)</f>
        <v>28</v>
      </c>
      <c r="S253">
        <f>VLOOKUP(A253, gaming_health_data!A:N, 13, FALSE)</f>
        <v>37</v>
      </c>
      <c r="T253">
        <f>VLOOKUP(A253, gaming_health_data!A:N, 14, FALSE)</f>
        <v>28</v>
      </c>
    </row>
    <row r="254" spans="1:20" ht="15.75">
      <c r="A254">
        <v>10260</v>
      </c>
      <c r="B254" t="s">
        <v>1138</v>
      </c>
      <c r="C254">
        <v>29</v>
      </c>
      <c r="D254" t="s">
        <v>26</v>
      </c>
      <c r="E254" t="s">
        <v>27</v>
      </c>
      <c r="F254" s="3">
        <v>197050</v>
      </c>
      <c r="G254" t="s">
        <v>21</v>
      </c>
      <c r="H254" t="s">
        <v>17</v>
      </c>
      <c r="I254" s="4" t="str">
        <f>VLOOKUP(A254, gaming_health_data!A:N, 2, FALSE)</f>
        <v>Xbox</v>
      </c>
      <c r="J254" t="str">
        <f>VLOOKUP(A254, gaming_health_data!A:N, 3, FALSE)</f>
        <v>Strategy</v>
      </c>
      <c r="K254" t="str">
        <f>VLOOKUP(A254, gaming_health_data!A:N, 4, FALSE)</f>
        <v>Loneliness</v>
      </c>
      <c r="L254">
        <f>VLOOKUP(A254, gaming_health_data!A:N, 5, FALSE)</f>
        <v>9</v>
      </c>
      <c r="M254">
        <f>VLOOKUP(A254, gaming_health_data!A:N, 6, FALSE)</f>
        <v>989</v>
      </c>
      <c r="N254">
        <f>VLOOKUP(A254, gaming_health_data!A:N, 7, FALSE)</f>
        <v>6</v>
      </c>
      <c r="O254">
        <f>VLOOKUP(A254, gaming_health_data!A:N, 9, FALSE)</f>
        <v>51</v>
      </c>
      <c r="P254">
        <f>VLOOKUP(A254, gaming_health_data!A:N, 10, FALSE)</f>
        <v>25</v>
      </c>
      <c r="Q254">
        <f>VLOOKUP(A254, gaming_health_data!A:N, 11, FALSE)</f>
        <v>38</v>
      </c>
      <c r="R254">
        <f>VLOOKUP(A254, gaming_health_data!A:N, 12, FALSE)</f>
        <v>74</v>
      </c>
      <c r="S254">
        <f>VLOOKUP(A254, gaming_health_data!A:N, 13, FALSE)</f>
        <v>75</v>
      </c>
      <c r="T254">
        <f>VLOOKUP(A254, gaming_health_data!A:N, 14, FALSE)</f>
        <v>37</v>
      </c>
    </row>
    <row r="255" spans="1:20" ht="15.75">
      <c r="A255">
        <v>10261</v>
      </c>
      <c r="B255" t="s">
        <v>1139</v>
      </c>
      <c r="C255">
        <v>24</v>
      </c>
      <c r="D255" t="s">
        <v>26</v>
      </c>
      <c r="E255" t="s">
        <v>53</v>
      </c>
      <c r="F255" s="3">
        <v>115066</v>
      </c>
      <c r="G255" t="s">
        <v>17</v>
      </c>
      <c r="H255" t="s">
        <v>21</v>
      </c>
      <c r="I255" s="4" t="str">
        <f>VLOOKUP(A255, gaming_health_data!A:N, 2, FALSE)</f>
        <v>Cell Phone</v>
      </c>
      <c r="J255" t="str">
        <f>VLOOKUP(A255, gaming_health_data!A:N, 3, FALSE)</f>
        <v>Strategy</v>
      </c>
      <c r="K255" t="str">
        <f>VLOOKUP(A255, gaming_health_data!A:N, 4, FALSE)</f>
        <v>Competition</v>
      </c>
      <c r="L255">
        <f>VLOOKUP(A255, gaming_health_data!A:N, 5, FALSE)</f>
        <v>3</v>
      </c>
      <c r="M255">
        <f>VLOOKUP(A255, gaming_health_data!A:N, 6, FALSE)</f>
        <v>761</v>
      </c>
      <c r="N255">
        <f>VLOOKUP(A255, gaming_health_data!A:N, 7, FALSE)</f>
        <v>7</v>
      </c>
      <c r="O255">
        <f>VLOOKUP(A255, gaming_health_data!A:N, 9, FALSE)</f>
        <v>29</v>
      </c>
      <c r="P255">
        <f>VLOOKUP(A255, gaming_health_data!A:N, 10, FALSE)</f>
        <v>59</v>
      </c>
      <c r="Q255">
        <f>VLOOKUP(A255, gaming_health_data!A:N, 11, FALSE)</f>
        <v>8</v>
      </c>
      <c r="R255">
        <f>VLOOKUP(A255, gaming_health_data!A:N, 12, FALSE)</f>
        <v>60</v>
      </c>
      <c r="S255">
        <f>VLOOKUP(A255, gaming_health_data!A:N, 13, FALSE)</f>
        <v>97</v>
      </c>
      <c r="T255">
        <f>VLOOKUP(A255, gaming_health_data!A:N, 14, FALSE)</f>
        <v>48</v>
      </c>
    </row>
    <row r="256" spans="1:20" ht="15.75">
      <c r="A256">
        <v>10262</v>
      </c>
      <c r="B256" t="s">
        <v>1140</v>
      </c>
      <c r="C256">
        <v>32</v>
      </c>
      <c r="D256" t="s">
        <v>27</v>
      </c>
      <c r="E256" t="s">
        <v>22</v>
      </c>
      <c r="F256" s="3">
        <v>109128</v>
      </c>
      <c r="G256" t="s">
        <v>21</v>
      </c>
      <c r="H256" t="s">
        <v>21</v>
      </c>
      <c r="I256" s="4" t="str">
        <f>VLOOKUP(A256, gaming_health_data!A:N, 2, FALSE)</f>
        <v>PC</v>
      </c>
      <c r="J256" t="str">
        <f>VLOOKUP(A256, gaming_health_data!A:N, 3, FALSE)</f>
        <v>Fighting</v>
      </c>
      <c r="K256" t="str">
        <f>VLOOKUP(A256, gaming_health_data!A:N, 4, FALSE)</f>
        <v>Stress Relief</v>
      </c>
      <c r="L256">
        <f>VLOOKUP(A256, gaming_health_data!A:N, 5, FALSE)</f>
        <v>4</v>
      </c>
      <c r="M256">
        <f>VLOOKUP(A256, gaming_health_data!A:N, 6, FALSE)</f>
        <v>119</v>
      </c>
      <c r="N256">
        <f>VLOOKUP(A256, gaming_health_data!A:N, 7, FALSE)</f>
        <v>4</v>
      </c>
      <c r="O256">
        <f>VLOOKUP(A256, gaming_health_data!A:N, 9, FALSE)</f>
        <v>67</v>
      </c>
      <c r="P256">
        <f>VLOOKUP(A256, gaming_health_data!A:N, 10, FALSE)</f>
        <v>61</v>
      </c>
      <c r="Q256">
        <f>VLOOKUP(A256, gaming_health_data!A:N, 11, FALSE)</f>
        <v>98</v>
      </c>
      <c r="R256">
        <f>VLOOKUP(A256, gaming_health_data!A:N, 12, FALSE)</f>
        <v>19</v>
      </c>
      <c r="S256">
        <f>VLOOKUP(A256, gaming_health_data!A:N, 13, FALSE)</f>
        <v>91</v>
      </c>
      <c r="T256">
        <f>VLOOKUP(A256, gaming_health_data!A:N, 14, FALSE)</f>
        <v>14</v>
      </c>
    </row>
    <row r="257" spans="1:20" ht="15.75">
      <c r="A257">
        <v>10263</v>
      </c>
      <c r="B257" t="s">
        <v>1141</v>
      </c>
      <c r="C257">
        <v>24</v>
      </c>
      <c r="D257" t="s">
        <v>15</v>
      </c>
      <c r="E257" t="s">
        <v>49</v>
      </c>
      <c r="F257" s="3">
        <v>57334</v>
      </c>
      <c r="G257" t="s">
        <v>17</v>
      </c>
      <c r="H257" t="s">
        <v>21</v>
      </c>
      <c r="I257" s="4" t="str">
        <f>VLOOKUP(A257, gaming_health_data!A:N, 2, FALSE)</f>
        <v>Cell Phone</v>
      </c>
      <c r="J257" t="str">
        <f>VLOOKUP(A257, gaming_health_data!A:N, 3, FALSE)</f>
        <v>Strategy</v>
      </c>
      <c r="K257" t="str">
        <f>VLOOKUP(A257, gaming_health_data!A:N, 4, FALSE)</f>
        <v>Escapism</v>
      </c>
      <c r="L257">
        <f>VLOOKUP(A257, gaming_health_data!A:N, 5, FALSE)</f>
        <v>4</v>
      </c>
      <c r="M257">
        <f>VLOOKUP(A257, gaming_health_data!A:N, 6, FALSE)</f>
        <v>601</v>
      </c>
      <c r="N257">
        <f>VLOOKUP(A257, gaming_health_data!A:N, 7, FALSE)</f>
        <v>7</v>
      </c>
      <c r="O257">
        <f>VLOOKUP(A257, gaming_health_data!A:N, 9, FALSE)</f>
        <v>70</v>
      </c>
      <c r="P257">
        <f>VLOOKUP(A257, gaming_health_data!A:N, 10, FALSE)</f>
        <v>41</v>
      </c>
      <c r="Q257">
        <f>VLOOKUP(A257, gaming_health_data!A:N, 11, FALSE)</f>
        <v>93</v>
      </c>
      <c r="R257">
        <f>VLOOKUP(A257, gaming_health_data!A:N, 12, FALSE)</f>
        <v>28</v>
      </c>
      <c r="S257">
        <f>VLOOKUP(A257, gaming_health_data!A:N, 13, FALSE)</f>
        <v>80</v>
      </c>
      <c r="T257">
        <f>VLOOKUP(A257, gaming_health_data!A:N, 14, FALSE)</f>
        <v>6</v>
      </c>
    </row>
    <row r="258" spans="1:20" ht="15.75">
      <c r="A258">
        <v>10264</v>
      </c>
      <c r="B258" t="s">
        <v>1142</v>
      </c>
      <c r="C258">
        <v>18</v>
      </c>
      <c r="D258" t="s">
        <v>15</v>
      </c>
      <c r="E258" t="s">
        <v>30</v>
      </c>
      <c r="F258" s="3">
        <v>61029</v>
      </c>
      <c r="G258" t="s">
        <v>17</v>
      </c>
      <c r="H258" t="s">
        <v>17</v>
      </c>
      <c r="I258" s="4" t="str">
        <f>VLOOKUP(A258, gaming_health_data!A:N, 2, FALSE)</f>
        <v>PlayStation</v>
      </c>
      <c r="J258" t="str">
        <f>VLOOKUP(A258, gaming_health_data!A:N, 3, FALSE)</f>
        <v>Horror</v>
      </c>
      <c r="K258" t="str">
        <f>VLOOKUP(A258, gaming_health_data!A:N, 4, FALSE)</f>
        <v>Loneliness</v>
      </c>
      <c r="L258">
        <f>VLOOKUP(A258, gaming_health_data!A:N, 5, FALSE)</f>
        <v>8</v>
      </c>
      <c r="M258">
        <f>VLOOKUP(A258, gaming_health_data!A:N, 6, FALSE)</f>
        <v>322</v>
      </c>
      <c r="N258">
        <f>VLOOKUP(A258, gaming_health_data!A:N, 7, FALSE)</f>
        <v>8</v>
      </c>
      <c r="O258">
        <f>VLOOKUP(A258, gaming_health_data!A:N, 9, FALSE)</f>
        <v>99</v>
      </c>
      <c r="P258">
        <f>VLOOKUP(A258, gaming_health_data!A:N, 10, FALSE)</f>
        <v>47</v>
      </c>
      <c r="Q258">
        <f>VLOOKUP(A258, gaming_health_data!A:N, 11, FALSE)</f>
        <v>45</v>
      </c>
      <c r="R258">
        <f>VLOOKUP(A258, gaming_health_data!A:N, 12, FALSE)</f>
        <v>26</v>
      </c>
      <c r="S258">
        <f>VLOOKUP(A258, gaming_health_data!A:N, 13, FALSE)</f>
        <v>52</v>
      </c>
      <c r="T258">
        <f>VLOOKUP(A258, gaming_health_data!A:N, 14, FALSE)</f>
        <v>55</v>
      </c>
    </row>
    <row r="259" spans="1:20" ht="15.75">
      <c r="A259">
        <v>10265</v>
      </c>
      <c r="B259" t="s">
        <v>1143</v>
      </c>
      <c r="C259">
        <v>21</v>
      </c>
      <c r="D259" t="s">
        <v>15</v>
      </c>
      <c r="E259" t="s">
        <v>16</v>
      </c>
      <c r="F259" s="3">
        <v>34677</v>
      </c>
      <c r="G259" t="s">
        <v>17</v>
      </c>
      <c r="H259" t="s">
        <v>21</v>
      </c>
      <c r="I259" s="4" t="str">
        <f>VLOOKUP(A259, gaming_health_data!A:N, 2, FALSE)</f>
        <v>PC</v>
      </c>
      <c r="J259" t="str">
        <f>VLOOKUP(A259, gaming_health_data!A:N, 3, FALSE)</f>
        <v>Horror</v>
      </c>
      <c r="K259" t="str">
        <f>VLOOKUP(A259, gaming_health_data!A:N, 4, FALSE)</f>
        <v>Relaxation</v>
      </c>
      <c r="L259">
        <f>VLOOKUP(A259, gaming_health_data!A:N, 5, FALSE)</f>
        <v>6</v>
      </c>
      <c r="M259">
        <f>VLOOKUP(A259, gaming_health_data!A:N, 6, FALSE)</f>
        <v>800</v>
      </c>
      <c r="N259">
        <f>VLOOKUP(A259, gaming_health_data!A:N, 7, FALSE)</f>
        <v>11</v>
      </c>
      <c r="O259">
        <f>VLOOKUP(A259, gaming_health_data!A:N, 9, FALSE)</f>
        <v>41</v>
      </c>
      <c r="P259">
        <f>VLOOKUP(A259, gaming_health_data!A:N, 10, FALSE)</f>
        <v>19</v>
      </c>
      <c r="Q259">
        <f>VLOOKUP(A259, gaming_health_data!A:N, 11, FALSE)</f>
        <v>34</v>
      </c>
      <c r="R259">
        <f>VLOOKUP(A259, gaming_health_data!A:N, 12, FALSE)</f>
        <v>24</v>
      </c>
      <c r="S259">
        <f>VLOOKUP(A259, gaming_health_data!A:N, 13, FALSE)</f>
        <v>57</v>
      </c>
      <c r="T259">
        <f>VLOOKUP(A259, gaming_health_data!A:N, 14, FALSE)</f>
        <v>31</v>
      </c>
    </row>
    <row r="260" spans="1:20" ht="15.75">
      <c r="A260">
        <v>10266</v>
      </c>
      <c r="B260" t="s">
        <v>1144</v>
      </c>
      <c r="C260">
        <v>30</v>
      </c>
      <c r="D260" t="s">
        <v>15</v>
      </c>
      <c r="E260" t="s">
        <v>53</v>
      </c>
      <c r="F260" s="3">
        <v>123644</v>
      </c>
      <c r="G260" t="s">
        <v>17</v>
      </c>
      <c r="H260" t="s">
        <v>21</v>
      </c>
      <c r="I260" s="4" t="str">
        <f>VLOOKUP(A260, gaming_health_data!A:N, 2, FALSE)</f>
        <v>Xbox</v>
      </c>
      <c r="J260" t="str">
        <f>VLOOKUP(A260, gaming_health_data!A:N, 3, FALSE)</f>
        <v>FPS</v>
      </c>
      <c r="K260" t="str">
        <f>VLOOKUP(A260, gaming_health_data!A:N, 4, FALSE)</f>
        <v>Stress Relief</v>
      </c>
      <c r="L260">
        <f>VLOOKUP(A260, gaming_health_data!A:N, 5, FALSE)</f>
        <v>1</v>
      </c>
      <c r="M260">
        <f>VLOOKUP(A260, gaming_health_data!A:N, 6, FALSE)</f>
        <v>88</v>
      </c>
      <c r="N260">
        <f>VLOOKUP(A260, gaming_health_data!A:N, 7, FALSE)</f>
        <v>11</v>
      </c>
      <c r="O260">
        <f>VLOOKUP(A260, gaming_health_data!A:N, 9, FALSE)</f>
        <v>54</v>
      </c>
      <c r="P260">
        <f>VLOOKUP(A260, gaming_health_data!A:N, 10, FALSE)</f>
        <v>67</v>
      </c>
      <c r="Q260">
        <f>VLOOKUP(A260, gaming_health_data!A:N, 11, FALSE)</f>
        <v>74</v>
      </c>
      <c r="R260">
        <f>VLOOKUP(A260, gaming_health_data!A:N, 12, FALSE)</f>
        <v>1</v>
      </c>
      <c r="S260">
        <f>VLOOKUP(A260, gaming_health_data!A:N, 13, FALSE)</f>
        <v>89</v>
      </c>
      <c r="T260">
        <f>VLOOKUP(A260, gaming_health_data!A:N, 14, FALSE)</f>
        <v>24</v>
      </c>
    </row>
    <row r="261" spans="1:20" ht="15.75">
      <c r="A261">
        <v>10268</v>
      </c>
      <c r="B261" t="s">
        <v>1145</v>
      </c>
      <c r="C261">
        <v>28</v>
      </c>
      <c r="D261" t="s">
        <v>27</v>
      </c>
      <c r="E261" t="s">
        <v>56</v>
      </c>
      <c r="F261" s="3">
        <v>121688</v>
      </c>
      <c r="G261" t="s">
        <v>21</v>
      </c>
      <c r="H261" t="s">
        <v>17</v>
      </c>
      <c r="I261" s="4" t="str">
        <f>VLOOKUP(A261, gaming_health_data!A:N, 2, FALSE)</f>
        <v>Nintendo</v>
      </c>
      <c r="J261" t="str">
        <f>VLOOKUP(A261, gaming_health_data!A:N, 3, FALSE)</f>
        <v>MMORPG</v>
      </c>
      <c r="K261" t="str">
        <f>VLOOKUP(A261, gaming_health_data!A:N, 4, FALSE)</f>
        <v>Boredom</v>
      </c>
      <c r="L261">
        <f>VLOOKUP(A261, gaming_health_data!A:N, 5, FALSE)</f>
        <v>7</v>
      </c>
      <c r="M261">
        <f>VLOOKUP(A261, gaming_health_data!A:N, 6, FALSE)</f>
        <v>875</v>
      </c>
      <c r="N261">
        <f>VLOOKUP(A261, gaming_health_data!A:N, 7, FALSE)</f>
        <v>11</v>
      </c>
      <c r="O261">
        <f>VLOOKUP(A261, gaming_health_data!A:N, 9, FALSE)</f>
        <v>54</v>
      </c>
      <c r="P261">
        <f>VLOOKUP(A261, gaming_health_data!A:N, 10, FALSE)</f>
        <v>91</v>
      </c>
      <c r="Q261">
        <f>VLOOKUP(A261, gaming_health_data!A:N, 11, FALSE)</f>
        <v>72</v>
      </c>
      <c r="R261">
        <f>VLOOKUP(A261, gaming_health_data!A:N, 12, FALSE)</f>
        <v>86</v>
      </c>
      <c r="S261">
        <f>VLOOKUP(A261, gaming_health_data!A:N, 13, FALSE)</f>
        <v>82</v>
      </c>
      <c r="T261">
        <f>VLOOKUP(A261, gaming_health_data!A:N, 14, FALSE)</f>
        <v>65</v>
      </c>
    </row>
    <row r="262" spans="1:20" ht="15.75">
      <c r="A262">
        <v>10269</v>
      </c>
      <c r="B262" t="s">
        <v>1146</v>
      </c>
      <c r="C262">
        <v>32</v>
      </c>
      <c r="D262" t="s">
        <v>26</v>
      </c>
      <c r="E262" t="s">
        <v>22</v>
      </c>
      <c r="F262" s="3">
        <v>46826</v>
      </c>
      <c r="G262" t="s">
        <v>17</v>
      </c>
      <c r="H262" t="s">
        <v>17</v>
      </c>
      <c r="I262" s="4" t="str">
        <f>VLOOKUP(A262, gaming_health_data!A:N, 2, FALSE)</f>
        <v>PC</v>
      </c>
      <c r="J262" t="str">
        <f>VLOOKUP(A262, gaming_health_data!A:N, 3, FALSE)</f>
        <v>Horror</v>
      </c>
      <c r="K262" t="str">
        <f>VLOOKUP(A262, gaming_health_data!A:N, 4, FALSE)</f>
        <v>Stress Relief</v>
      </c>
      <c r="L262">
        <f>VLOOKUP(A262, gaming_health_data!A:N, 5, FALSE)</f>
        <v>10</v>
      </c>
      <c r="M262">
        <f>VLOOKUP(A262, gaming_health_data!A:N, 6, FALSE)</f>
        <v>855</v>
      </c>
      <c r="N262">
        <f>VLOOKUP(A262, gaming_health_data!A:N, 7, FALSE)</f>
        <v>9</v>
      </c>
      <c r="O262">
        <f>VLOOKUP(A262, gaming_health_data!A:N, 9, FALSE)</f>
        <v>18</v>
      </c>
      <c r="P262">
        <f>VLOOKUP(A262, gaming_health_data!A:N, 10, FALSE)</f>
        <v>86</v>
      </c>
      <c r="Q262">
        <f>VLOOKUP(A262, gaming_health_data!A:N, 11, FALSE)</f>
        <v>54</v>
      </c>
      <c r="R262">
        <f>VLOOKUP(A262, gaming_health_data!A:N, 12, FALSE)</f>
        <v>82</v>
      </c>
      <c r="S262">
        <f>VLOOKUP(A262, gaming_health_data!A:N, 13, FALSE)</f>
        <v>9</v>
      </c>
      <c r="T262">
        <f>VLOOKUP(A262, gaming_health_data!A:N, 14, FALSE)</f>
        <v>39</v>
      </c>
    </row>
    <row r="263" spans="1:20" ht="15.75">
      <c r="A263">
        <v>10270</v>
      </c>
      <c r="B263" t="s">
        <v>1147</v>
      </c>
      <c r="C263">
        <v>24</v>
      </c>
      <c r="D263" t="s">
        <v>26</v>
      </c>
      <c r="E263" t="s">
        <v>49</v>
      </c>
      <c r="F263" s="3">
        <v>6334</v>
      </c>
      <c r="G263" t="s">
        <v>17</v>
      </c>
      <c r="H263" t="s">
        <v>17</v>
      </c>
      <c r="I263" s="4" t="str">
        <f>VLOOKUP(A263, gaming_health_data!A:N, 2, FALSE)</f>
        <v>PC</v>
      </c>
      <c r="J263" t="str">
        <f>VLOOKUP(A263, gaming_health_data!A:N, 3, FALSE)</f>
        <v>Fighting</v>
      </c>
      <c r="K263" t="str">
        <f>VLOOKUP(A263, gaming_health_data!A:N, 4, FALSE)</f>
        <v>Loneliness</v>
      </c>
      <c r="L263">
        <f>VLOOKUP(A263, gaming_health_data!A:N, 5, FALSE)</f>
        <v>7</v>
      </c>
      <c r="M263">
        <f>VLOOKUP(A263, gaming_health_data!A:N, 6, FALSE)</f>
        <v>966</v>
      </c>
      <c r="N263">
        <f>VLOOKUP(A263, gaming_health_data!A:N, 7, FALSE)</f>
        <v>4</v>
      </c>
      <c r="O263">
        <f>VLOOKUP(A263, gaming_health_data!A:N, 9, FALSE)</f>
        <v>50</v>
      </c>
      <c r="P263">
        <f>VLOOKUP(A263, gaming_health_data!A:N, 10, FALSE)</f>
        <v>88</v>
      </c>
      <c r="Q263">
        <f>VLOOKUP(A263, gaming_health_data!A:N, 11, FALSE)</f>
        <v>53</v>
      </c>
      <c r="R263">
        <f>VLOOKUP(A263, gaming_health_data!A:N, 12, FALSE)</f>
        <v>2</v>
      </c>
      <c r="S263">
        <f>VLOOKUP(A263, gaming_health_data!A:N, 13, FALSE)</f>
        <v>11</v>
      </c>
      <c r="T263">
        <f>VLOOKUP(A263, gaming_health_data!A:N, 14, FALSE)</f>
        <v>80</v>
      </c>
    </row>
    <row r="264" spans="1:20" ht="15.75">
      <c r="A264">
        <v>10271</v>
      </c>
      <c r="B264" t="s">
        <v>1148</v>
      </c>
      <c r="C264">
        <v>31</v>
      </c>
      <c r="D264" t="s">
        <v>15</v>
      </c>
      <c r="E264" t="s">
        <v>54</v>
      </c>
      <c r="F264" s="3">
        <v>168553</v>
      </c>
      <c r="G264" t="s">
        <v>17</v>
      </c>
      <c r="H264" t="s">
        <v>17</v>
      </c>
      <c r="I264" s="4" t="str">
        <f>VLOOKUP(A264, gaming_health_data!A:N, 2, FALSE)</f>
        <v>PlayStation</v>
      </c>
      <c r="J264" t="str">
        <f>VLOOKUP(A264, gaming_health_data!A:N, 3, FALSE)</f>
        <v>Horror</v>
      </c>
      <c r="K264" t="str">
        <f>VLOOKUP(A264, gaming_health_data!A:N, 4, FALSE)</f>
        <v>Competition</v>
      </c>
      <c r="L264">
        <f>VLOOKUP(A264, gaming_health_data!A:N, 5, FALSE)</f>
        <v>2</v>
      </c>
      <c r="M264">
        <f>VLOOKUP(A264, gaming_health_data!A:N, 6, FALSE)</f>
        <v>932</v>
      </c>
      <c r="N264">
        <f>VLOOKUP(A264, gaming_health_data!A:N, 7, FALSE)</f>
        <v>6</v>
      </c>
      <c r="O264">
        <f>VLOOKUP(A264, gaming_health_data!A:N, 9, FALSE)</f>
        <v>65</v>
      </c>
      <c r="P264">
        <f>VLOOKUP(A264, gaming_health_data!A:N, 10, FALSE)</f>
        <v>84</v>
      </c>
      <c r="Q264">
        <f>VLOOKUP(A264, gaming_health_data!A:N, 11, FALSE)</f>
        <v>39</v>
      </c>
      <c r="R264">
        <f>VLOOKUP(A264, gaming_health_data!A:N, 12, FALSE)</f>
        <v>23</v>
      </c>
      <c r="S264">
        <f>VLOOKUP(A264, gaming_health_data!A:N, 13, FALSE)</f>
        <v>37</v>
      </c>
      <c r="T264">
        <f>VLOOKUP(A264, gaming_health_data!A:N, 14, FALSE)</f>
        <v>45</v>
      </c>
    </row>
    <row r="265" spans="1:20" ht="15.75">
      <c r="A265">
        <v>10272</v>
      </c>
      <c r="B265" t="s">
        <v>1149</v>
      </c>
      <c r="C265">
        <v>25</v>
      </c>
      <c r="D265" t="s">
        <v>26</v>
      </c>
      <c r="E265" t="s">
        <v>27</v>
      </c>
      <c r="F265" s="3">
        <v>151590</v>
      </c>
      <c r="G265" t="s">
        <v>17</v>
      </c>
      <c r="H265" t="s">
        <v>21</v>
      </c>
      <c r="I265" s="4" t="str">
        <f>VLOOKUP(A265, gaming_health_data!A:N, 2, FALSE)</f>
        <v>Cell Phone</v>
      </c>
      <c r="J265" t="str">
        <f>VLOOKUP(A265, gaming_health_data!A:N, 3, FALSE)</f>
        <v>FPS</v>
      </c>
      <c r="K265" t="str">
        <f>VLOOKUP(A265, gaming_health_data!A:N, 4, FALSE)</f>
        <v>Relaxation</v>
      </c>
      <c r="L265">
        <f>VLOOKUP(A265, gaming_health_data!A:N, 5, FALSE)</f>
        <v>2</v>
      </c>
      <c r="M265">
        <f>VLOOKUP(A265, gaming_health_data!A:N, 6, FALSE)</f>
        <v>26</v>
      </c>
      <c r="N265">
        <f>VLOOKUP(A265, gaming_health_data!A:N, 7, FALSE)</f>
        <v>6</v>
      </c>
      <c r="O265">
        <f>VLOOKUP(A265, gaming_health_data!A:N, 9, FALSE)</f>
        <v>62</v>
      </c>
      <c r="P265">
        <f>VLOOKUP(A265, gaming_health_data!A:N, 10, FALSE)</f>
        <v>84</v>
      </c>
      <c r="Q265">
        <f>VLOOKUP(A265, gaming_health_data!A:N, 11, FALSE)</f>
        <v>55</v>
      </c>
      <c r="R265">
        <f>VLOOKUP(A265, gaming_health_data!A:N, 12, FALSE)</f>
        <v>88</v>
      </c>
      <c r="S265">
        <f>VLOOKUP(A265, gaming_health_data!A:N, 13, FALSE)</f>
        <v>21</v>
      </c>
      <c r="T265">
        <f>VLOOKUP(A265, gaming_health_data!A:N, 14, FALSE)</f>
        <v>13</v>
      </c>
    </row>
    <row r="266" spans="1:20" ht="15.75">
      <c r="A266">
        <v>10273</v>
      </c>
      <c r="B266" t="s">
        <v>1150</v>
      </c>
      <c r="C266">
        <v>29</v>
      </c>
      <c r="D266" t="s">
        <v>26</v>
      </c>
      <c r="E266" t="s">
        <v>54</v>
      </c>
      <c r="F266" s="3">
        <v>102702</v>
      </c>
      <c r="G266" t="s">
        <v>21</v>
      </c>
      <c r="H266" t="s">
        <v>17</v>
      </c>
      <c r="I266" s="4" t="str">
        <f>VLOOKUP(A266, gaming_health_data!A:N, 2, FALSE)</f>
        <v>Tablet</v>
      </c>
      <c r="J266" t="str">
        <f>VLOOKUP(A266, gaming_health_data!A:N, 3, FALSE)</f>
        <v>Horror</v>
      </c>
      <c r="K266" t="str">
        <f>VLOOKUP(A266, gaming_health_data!A:N, 4, FALSE)</f>
        <v>Challenge</v>
      </c>
      <c r="L266">
        <f>VLOOKUP(A266, gaming_health_data!A:N, 5, FALSE)</f>
        <v>7</v>
      </c>
      <c r="M266">
        <f>VLOOKUP(A266, gaming_health_data!A:N, 6, FALSE)</f>
        <v>422</v>
      </c>
      <c r="N266">
        <f>VLOOKUP(A266, gaming_health_data!A:N, 7, FALSE)</f>
        <v>10</v>
      </c>
      <c r="O266">
        <f>VLOOKUP(A266, gaming_health_data!A:N, 9, FALSE)</f>
        <v>43</v>
      </c>
      <c r="P266">
        <f>VLOOKUP(A266, gaming_health_data!A:N, 10, FALSE)</f>
        <v>52</v>
      </c>
      <c r="Q266">
        <f>VLOOKUP(A266, gaming_health_data!A:N, 11, FALSE)</f>
        <v>36</v>
      </c>
      <c r="R266">
        <f>VLOOKUP(A266, gaming_health_data!A:N, 12, FALSE)</f>
        <v>47</v>
      </c>
      <c r="S266">
        <f>VLOOKUP(A266, gaming_health_data!A:N, 13, FALSE)</f>
        <v>61</v>
      </c>
      <c r="T266">
        <f>VLOOKUP(A266, gaming_health_data!A:N, 14, FALSE)</f>
        <v>59</v>
      </c>
    </row>
    <row r="267" spans="1:20" ht="15.75">
      <c r="A267">
        <v>10274</v>
      </c>
      <c r="B267" t="s">
        <v>1151</v>
      </c>
      <c r="C267">
        <v>25</v>
      </c>
      <c r="D267" t="s">
        <v>26</v>
      </c>
      <c r="E267" t="s">
        <v>27</v>
      </c>
      <c r="F267" s="3">
        <v>71737</v>
      </c>
      <c r="G267" t="s">
        <v>17</v>
      </c>
      <c r="H267" t="s">
        <v>17</v>
      </c>
      <c r="I267" s="4" t="str">
        <f>VLOOKUP(A267, gaming_health_data!A:N, 2, FALSE)</f>
        <v>PlayStation</v>
      </c>
      <c r="J267" t="str">
        <f>VLOOKUP(A267, gaming_health_data!A:N, 3, FALSE)</f>
        <v>Racing</v>
      </c>
      <c r="K267" t="str">
        <f>VLOOKUP(A267, gaming_health_data!A:N, 4, FALSE)</f>
        <v>Challenge</v>
      </c>
      <c r="L267">
        <f>VLOOKUP(A267, gaming_health_data!A:N, 5, FALSE)</f>
        <v>6</v>
      </c>
      <c r="M267">
        <f>VLOOKUP(A267, gaming_health_data!A:N, 6, FALSE)</f>
        <v>53</v>
      </c>
      <c r="N267">
        <f>VLOOKUP(A267, gaming_health_data!A:N, 7, FALSE)</f>
        <v>6</v>
      </c>
      <c r="O267">
        <f>VLOOKUP(A267, gaming_health_data!A:N, 9, FALSE)</f>
        <v>25</v>
      </c>
      <c r="P267">
        <f>VLOOKUP(A267, gaming_health_data!A:N, 10, FALSE)</f>
        <v>90</v>
      </c>
      <c r="Q267">
        <f>VLOOKUP(A267, gaming_health_data!A:N, 11, FALSE)</f>
        <v>38</v>
      </c>
      <c r="R267">
        <f>VLOOKUP(A267, gaming_health_data!A:N, 12, FALSE)</f>
        <v>85</v>
      </c>
      <c r="S267">
        <f>VLOOKUP(A267, gaming_health_data!A:N, 13, FALSE)</f>
        <v>32</v>
      </c>
      <c r="T267">
        <f>VLOOKUP(A267, gaming_health_data!A:N, 14, FALSE)</f>
        <v>9</v>
      </c>
    </row>
    <row r="268" spans="1:20" ht="15.75">
      <c r="A268">
        <v>10275</v>
      </c>
      <c r="B268" t="s">
        <v>924</v>
      </c>
      <c r="C268">
        <v>18</v>
      </c>
      <c r="D268" t="s">
        <v>15</v>
      </c>
      <c r="E268" t="s">
        <v>56</v>
      </c>
      <c r="F268" s="3">
        <v>36068</v>
      </c>
      <c r="G268" t="s">
        <v>21</v>
      </c>
      <c r="H268" t="s">
        <v>21</v>
      </c>
      <c r="I268" s="4" t="str">
        <f>VLOOKUP(A268, gaming_health_data!A:N, 2, FALSE)</f>
        <v>Xbox</v>
      </c>
      <c r="J268" t="str">
        <f>VLOOKUP(A268, gaming_health_data!A:N, 3, FALSE)</f>
        <v>Survival</v>
      </c>
      <c r="K268" t="str">
        <f>VLOOKUP(A268, gaming_health_data!A:N, 4, FALSE)</f>
        <v>Relaxation</v>
      </c>
      <c r="L268">
        <f>VLOOKUP(A268, gaming_health_data!A:N, 5, FALSE)</f>
        <v>10</v>
      </c>
      <c r="M268">
        <f>VLOOKUP(A268, gaming_health_data!A:N, 6, FALSE)</f>
        <v>294</v>
      </c>
      <c r="N268">
        <f>VLOOKUP(A268, gaming_health_data!A:N, 7, FALSE)</f>
        <v>9</v>
      </c>
      <c r="O268">
        <f>VLOOKUP(A268, gaming_health_data!A:N, 9, FALSE)</f>
        <v>64</v>
      </c>
      <c r="P268">
        <f>VLOOKUP(A268, gaming_health_data!A:N, 10, FALSE)</f>
        <v>8</v>
      </c>
      <c r="Q268">
        <f>VLOOKUP(A268, gaming_health_data!A:N, 11, FALSE)</f>
        <v>12</v>
      </c>
      <c r="R268">
        <f>VLOOKUP(A268, gaming_health_data!A:N, 12, FALSE)</f>
        <v>95</v>
      </c>
      <c r="S268">
        <f>VLOOKUP(A268, gaming_health_data!A:N, 13, FALSE)</f>
        <v>78</v>
      </c>
      <c r="T268">
        <f>VLOOKUP(A268, gaming_health_data!A:N, 14, FALSE)</f>
        <v>26</v>
      </c>
    </row>
    <row r="269" spans="1:20" ht="15.75">
      <c r="A269">
        <v>10276</v>
      </c>
      <c r="B269" t="s">
        <v>1152</v>
      </c>
      <c r="C269">
        <v>32</v>
      </c>
      <c r="D269" t="s">
        <v>875</v>
      </c>
      <c r="E269" t="s">
        <v>16</v>
      </c>
      <c r="F269" s="3">
        <v>5554</v>
      </c>
      <c r="G269" t="s">
        <v>17</v>
      </c>
      <c r="H269" t="s">
        <v>21</v>
      </c>
      <c r="I269" s="4" t="str">
        <f>VLOOKUP(A269, gaming_health_data!A:N, 2, FALSE)</f>
        <v>Nintendo</v>
      </c>
      <c r="J269" t="str">
        <f>VLOOKUP(A269, gaming_health_data!A:N, 3, FALSE)</f>
        <v>Strategy</v>
      </c>
      <c r="K269" t="str">
        <f>VLOOKUP(A269, gaming_health_data!A:N, 4, FALSE)</f>
        <v>Stress Relief</v>
      </c>
      <c r="L269">
        <f>VLOOKUP(A269, gaming_health_data!A:N, 5, FALSE)</f>
        <v>9</v>
      </c>
      <c r="M269">
        <f>VLOOKUP(A269, gaming_health_data!A:N, 6, FALSE)</f>
        <v>698</v>
      </c>
      <c r="N269">
        <f>VLOOKUP(A269, gaming_health_data!A:N, 7, FALSE)</f>
        <v>7</v>
      </c>
      <c r="O269">
        <f>VLOOKUP(A269, gaming_health_data!A:N, 9, FALSE)</f>
        <v>4</v>
      </c>
      <c r="P269">
        <f>VLOOKUP(A269, gaming_health_data!A:N, 10, FALSE)</f>
        <v>12</v>
      </c>
      <c r="Q269">
        <f>VLOOKUP(A269, gaming_health_data!A:N, 11, FALSE)</f>
        <v>13</v>
      </c>
      <c r="R269">
        <f>VLOOKUP(A269, gaming_health_data!A:N, 12, FALSE)</f>
        <v>97</v>
      </c>
      <c r="S269">
        <f>VLOOKUP(A269, gaming_health_data!A:N, 13, FALSE)</f>
        <v>79</v>
      </c>
      <c r="T269">
        <f>VLOOKUP(A269, gaming_health_data!A:N, 14, FALSE)</f>
        <v>45</v>
      </c>
    </row>
    <row r="270" spans="1:20" ht="15.75">
      <c r="A270">
        <v>10277</v>
      </c>
      <c r="B270" t="s">
        <v>1153</v>
      </c>
      <c r="C270">
        <v>30</v>
      </c>
      <c r="D270" t="s">
        <v>27</v>
      </c>
      <c r="E270" t="s">
        <v>54</v>
      </c>
      <c r="F270" s="3">
        <v>167595</v>
      </c>
      <c r="G270" t="s">
        <v>17</v>
      </c>
      <c r="H270" t="s">
        <v>21</v>
      </c>
      <c r="I270" s="4" t="str">
        <f>VLOOKUP(A270, gaming_health_data!A:N, 2, FALSE)</f>
        <v>Tablet</v>
      </c>
      <c r="J270" t="str">
        <f>VLOOKUP(A270, gaming_health_data!A:N, 3, FALSE)</f>
        <v>MOBA</v>
      </c>
      <c r="K270" t="str">
        <f>VLOOKUP(A270, gaming_health_data!A:N, 4, FALSE)</f>
        <v>Loneliness</v>
      </c>
      <c r="L270">
        <f>VLOOKUP(A270, gaming_health_data!A:N, 5, FALSE)</f>
        <v>11</v>
      </c>
      <c r="M270">
        <f>VLOOKUP(A270, gaming_health_data!A:N, 6, FALSE)</f>
        <v>190</v>
      </c>
      <c r="N270">
        <f>VLOOKUP(A270, gaming_health_data!A:N, 7, FALSE)</f>
        <v>7</v>
      </c>
      <c r="O270">
        <f>VLOOKUP(A270, gaming_health_data!A:N, 9, FALSE)</f>
        <v>85</v>
      </c>
      <c r="P270">
        <f>VLOOKUP(A270, gaming_health_data!A:N, 10, FALSE)</f>
        <v>16</v>
      </c>
      <c r="Q270">
        <f>VLOOKUP(A270, gaming_health_data!A:N, 11, FALSE)</f>
        <v>2</v>
      </c>
      <c r="R270">
        <f>VLOOKUP(A270, gaming_health_data!A:N, 12, FALSE)</f>
        <v>84</v>
      </c>
      <c r="S270">
        <f>VLOOKUP(A270, gaming_health_data!A:N, 13, FALSE)</f>
        <v>41</v>
      </c>
      <c r="T270">
        <f>VLOOKUP(A270, gaming_health_data!A:N, 14, FALSE)</f>
        <v>28</v>
      </c>
    </row>
    <row r="271" spans="1:20" ht="15.75">
      <c r="A271">
        <v>10278</v>
      </c>
      <c r="B271" t="s">
        <v>1154</v>
      </c>
      <c r="C271">
        <v>34</v>
      </c>
      <c r="D271" t="s">
        <v>15</v>
      </c>
      <c r="E271" t="s">
        <v>27</v>
      </c>
      <c r="F271" s="3">
        <v>66764</v>
      </c>
      <c r="G271" t="s">
        <v>17</v>
      </c>
      <c r="H271" t="s">
        <v>21</v>
      </c>
      <c r="I271" s="4" t="str">
        <f>VLOOKUP(A271, gaming_health_data!A:N, 2, FALSE)</f>
        <v>Xbox</v>
      </c>
      <c r="J271" t="str">
        <f>VLOOKUP(A271, gaming_health_data!A:N, 3, FALSE)</f>
        <v>FPS</v>
      </c>
      <c r="K271" t="str">
        <f>VLOOKUP(A271, gaming_health_data!A:N, 4, FALSE)</f>
        <v>Habit</v>
      </c>
      <c r="L271">
        <f>VLOOKUP(A271, gaming_health_data!A:N, 5, FALSE)</f>
        <v>2</v>
      </c>
      <c r="M271">
        <f>VLOOKUP(A271, gaming_health_data!A:N, 6, FALSE)</f>
        <v>607</v>
      </c>
      <c r="N271">
        <f>VLOOKUP(A271, gaming_health_data!A:N, 7, FALSE)</f>
        <v>9</v>
      </c>
      <c r="O271">
        <f>VLOOKUP(A271, gaming_health_data!A:N, 9, FALSE)</f>
        <v>80</v>
      </c>
      <c r="P271">
        <f>VLOOKUP(A271, gaming_health_data!A:N, 10, FALSE)</f>
        <v>81</v>
      </c>
      <c r="Q271">
        <f>VLOOKUP(A271, gaming_health_data!A:N, 11, FALSE)</f>
        <v>43</v>
      </c>
      <c r="R271">
        <f>VLOOKUP(A271, gaming_health_data!A:N, 12, FALSE)</f>
        <v>39</v>
      </c>
      <c r="S271">
        <f>VLOOKUP(A271, gaming_health_data!A:N, 13, FALSE)</f>
        <v>48</v>
      </c>
      <c r="T271">
        <f>VLOOKUP(A271, gaming_health_data!A:N, 14, FALSE)</f>
        <v>3</v>
      </c>
    </row>
    <row r="272" spans="1:20" ht="15.75">
      <c r="A272">
        <v>10279</v>
      </c>
      <c r="B272" t="s">
        <v>1155</v>
      </c>
      <c r="C272">
        <v>27</v>
      </c>
      <c r="D272" t="s">
        <v>26</v>
      </c>
      <c r="E272" t="s">
        <v>36</v>
      </c>
      <c r="F272" s="3">
        <v>147001</v>
      </c>
      <c r="G272" t="s">
        <v>17</v>
      </c>
      <c r="H272" t="s">
        <v>21</v>
      </c>
      <c r="I272" s="4" t="str">
        <f>VLOOKUP(A272, gaming_health_data!A:N, 2, FALSE)</f>
        <v>Nintendo</v>
      </c>
      <c r="J272" t="str">
        <f>VLOOKUP(A272, gaming_health_data!A:N, 3, FALSE)</f>
        <v>Horror</v>
      </c>
      <c r="K272" t="str">
        <f>VLOOKUP(A272, gaming_health_data!A:N, 4, FALSE)</f>
        <v>Boredom</v>
      </c>
      <c r="L272">
        <f>VLOOKUP(A272, gaming_health_data!A:N, 5, FALSE)</f>
        <v>10</v>
      </c>
      <c r="M272">
        <f>VLOOKUP(A272, gaming_health_data!A:N, 6, FALSE)</f>
        <v>921</v>
      </c>
      <c r="N272">
        <f>VLOOKUP(A272, gaming_health_data!A:N, 7, FALSE)</f>
        <v>9</v>
      </c>
      <c r="O272">
        <f>VLOOKUP(A272, gaming_health_data!A:N, 9, FALSE)</f>
        <v>43</v>
      </c>
      <c r="P272">
        <f>VLOOKUP(A272, gaming_health_data!A:N, 10, FALSE)</f>
        <v>37</v>
      </c>
      <c r="Q272">
        <f>VLOOKUP(A272, gaming_health_data!A:N, 11, FALSE)</f>
        <v>6</v>
      </c>
      <c r="R272">
        <f>VLOOKUP(A272, gaming_health_data!A:N, 12, FALSE)</f>
        <v>33</v>
      </c>
      <c r="S272">
        <f>VLOOKUP(A272, gaming_health_data!A:N, 13, FALSE)</f>
        <v>76</v>
      </c>
      <c r="T272">
        <f>VLOOKUP(A272, gaming_health_data!A:N, 14, FALSE)</f>
        <v>46</v>
      </c>
    </row>
    <row r="273" spans="1:20" ht="15.75">
      <c r="A273">
        <v>10280</v>
      </c>
      <c r="B273" t="s">
        <v>1156</v>
      </c>
      <c r="C273">
        <v>21</v>
      </c>
      <c r="D273" t="s">
        <v>15</v>
      </c>
      <c r="E273" t="s">
        <v>27</v>
      </c>
      <c r="F273" s="3">
        <v>155290</v>
      </c>
      <c r="G273" t="s">
        <v>21</v>
      </c>
      <c r="H273" t="s">
        <v>17</v>
      </c>
      <c r="I273" s="4" t="str">
        <f>VLOOKUP(A273, gaming_health_data!A:N, 2, FALSE)</f>
        <v>Nintendo</v>
      </c>
      <c r="J273" t="str">
        <f>VLOOKUP(A273, gaming_health_data!A:N, 3, FALSE)</f>
        <v>RPG</v>
      </c>
      <c r="K273" t="str">
        <f>VLOOKUP(A273, gaming_health_data!A:N, 4, FALSE)</f>
        <v>Social Interaction</v>
      </c>
      <c r="L273">
        <f>VLOOKUP(A273, gaming_health_data!A:N, 5, FALSE)</f>
        <v>6</v>
      </c>
      <c r="M273">
        <f>VLOOKUP(A273, gaming_health_data!A:N, 6, FALSE)</f>
        <v>409</v>
      </c>
      <c r="N273">
        <f>VLOOKUP(A273, gaming_health_data!A:N, 7, FALSE)</f>
        <v>5</v>
      </c>
      <c r="O273">
        <f>VLOOKUP(A273, gaming_health_data!A:N, 9, FALSE)</f>
        <v>21</v>
      </c>
      <c r="P273">
        <f>VLOOKUP(A273, gaming_health_data!A:N, 10, FALSE)</f>
        <v>32</v>
      </c>
      <c r="Q273">
        <f>VLOOKUP(A273, gaming_health_data!A:N, 11, FALSE)</f>
        <v>53</v>
      </c>
      <c r="R273">
        <f>VLOOKUP(A273, gaming_health_data!A:N, 12, FALSE)</f>
        <v>19</v>
      </c>
      <c r="S273">
        <f>VLOOKUP(A273, gaming_health_data!A:N, 13, FALSE)</f>
        <v>13</v>
      </c>
      <c r="T273">
        <f>VLOOKUP(A273, gaming_health_data!A:N, 14, FALSE)</f>
        <v>64</v>
      </c>
    </row>
    <row r="274" spans="1:20" ht="15.75">
      <c r="A274">
        <v>10281</v>
      </c>
      <c r="B274" t="s">
        <v>1157</v>
      </c>
      <c r="C274">
        <v>18</v>
      </c>
      <c r="D274" t="s">
        <v>26</v>
      </c>
      <c r="E274" t="s">
        <v>54</v>
      </c>
      <c r="F274" s="3">
        <v>66861</v>
      </c>
      <c r="G274" t="s">
        <v>17</v>
      </c>
      <c r="H274" t="s">
        <v>17</v>
      </c>
      <c r="I274" s="4" t="str">
        <f>VLOOKUP(A274, gaming_health_data!A:N, 2, FALSE)</f>
        <v>Nintendo</v>
      </c>
      <c r="J274" t="str">
        <f>VLOOKUP(A274, gaming_health_data!A:N, 3, FALSE)</f>
        <v>Fighting</v>
      </c>
      <c r="K274" t="str">
        <f>VLOOKUP(A274, gaming_health_data!A:N, 4, FALSE)</f>
        <v>Loneliness</v>
      </c>
      <c r="L274">
        <f>VLOOKUP(A274, gaming_health_data!A:N, 5, FALSE)</f>
        <v>6</v>
      </c>
      <c r="M274">
        <f>VLOOKUP(A274, gaming_health_data!A:N, 6, FALSE)</f>
        <v>911</v>
      </c>
      <c r="N274">
        <f>VLOOKUP(A274, gaming_health_data!A:N, 7, FALSE)</f>
        <v>9</v>
      </c>
      <c r="O274">
        <f>VLOOKUP(A274, gaming_health_data!A:N, 9, FALSE)</f>
        <v>14</v>
      </c>
      <c r="P274">
        <f>VLOOKUP(A274, gaming_health_data!A:N, 10, FALSE)</f>
        <v>20</v>
      </c>
      <c r="Q274">
        <f>VLOOKUP(A274, gaming_health_data!A:N, 11, FALSE)</f>
        <v>38</v>
      </c>
      <c r="R274">
        <f>VLOOKUP(A274, gaming_health_data!A:N, 12, FALSE)</f>
        <v>43</v>
      </c>
      <c r="S274">
        <f>VLOOKUP(A274, gaming_health_data!A:N, 13, FALSE)</f>
        <v>8</v>
      </c>
      <c r="T274">
        <f>VLOOKUP(A274, gaming_health_data!A:N, 14, FALSE)</f>
        <v>51</v>
      </c>
    </row>
    <row r="275" spans="1:20" ht="15.75">
      <c r="A275">
        <v>10282</v>
      </c>
      <c r="B275" t="s">
        <v>1158</v>
      </c>
      <c r="C275">
        <v>23</v>
      </c>
      <c r="D275" t="s">
        <v>15</v>
      </c>
      <c r="E275" t="s">
        <v>36</v>
      </c>
      <c r="F275" s="3">
        <v>128394</v>
      </c>
      <c r="G275" t="s">
        <v>21</v>
      </c>
      <c r="H275" t="s">
        <v>21</v>
      </c>
      <c r="I275" s="4" t="str">
        <f>VLOOKUP(A275, gaming_health_data!A:N, 2, FALSE)</f>
        <v>PC</v>
      </c>
      <c r="J275" t="str">
        <f>VLOOKUP(A275, gaming_health_data!A:N, 3, FALSE)</f>
        <v>FPS</v>
      </c>
      <c r="K275" t="str">
        <f>VLOOKUP(A275, gaming_health_data!A:N, 4, FALSE)</f>
        <v>Loneliness</v>
      </c>
      <c r="L275">
        <f>VLOOKUP(A275, gaming_health_data!A:N, 5, FALSE)</f>
        <v>1</v>
      </c>
      <c r="M275">
        <f>VLOOKUP(A275, gaming_health_data!A:N, 6, FALSE)</f>
        <v>651</v>
      </c>
      <c r="N275">
        <f>VLOOKUP(A275, gaming_health_data!A:N, 7, FALSE)</f>
        <v>4</v>
      </c>
      <c r="O275">
        <f>VLOOKUP(A275, gaming_health_data!A:N, 9, FALSE)</f>
        <v>1</v>
      </c>
      <c r="P275">
        <f>VLOOKUP(A275, gaming_health_data!A:N, 10, FALSE)</f>
        <v>83</v>
      </c>
      <c r="Q275">
        <f>VLOOKUP(A275, gaming_health_data!A:N, 11, FALSE)</f>
        <v>64</v>
      </c>
      <c r="R275">
        <f>VLOOKUP(A275, gaming_health_data!A:N, 12, FALSE)</f>
        <v>13</v>
      </c>
      <c r="S275">
        <f>VLOOKUP(A275, gaming_health_data!A:N, 13, FALSE)</f>
        <v>14</v>
      </c>
      <c r="T275">
        <f>VLOOKUP(A275, gaming_health_data!A:N, 14, FALSE)</f>
        <v>35</v>
      </c>
    </row>
    <row r="276" spans="1:20" ht="15.75">
      <c r="A276">
        <v>10283</v>
      </c>
      <c r="B276" t="s">
        <v>1159</v>
      </c>
      <c r="C276">
        <v>29</v>
      </c>
      <c r="D276" t="s">
        <v>27</v>
      </c>
      <c r="E276" t="s">
        <v>54</v>
      </c>
      <c r="F276" s="3">
        <v>133222</v>
      </c>
      <c r="G276" t="s">
        <v>17</v>
      </c>
      <c r="H276" t="s">
        <v>21</v>
      </c>
      <c r="I276" s="4" t="str">
        <f>VLOOKUP(A276, gaming_health_data!A:N, 2, FALSE)</f>
        <v>Nintendo</v>
      </c>
      <c r="J276" t="str">
        <f>VLOOKUP(A276, gaming_health_data!A:N, 3, FALSE)</f>
        <v>Fighting</v>
      </c>
      <c r="K276" t="str">
        <f>VLOOKUP(A276, gaming_health_data!A:N, 4, FALSE)</f>
        <v>Social Interaction</v>
      </c>
      <c r="L276">
        <f>VLOOKUP(A276, gaming_health_data!A:N, 5, FALSE)</f>
        <v>2</v>
      </c>
      <c r="M276">
        <f>VLOOKUP(A276, gaming_health_data!A:N, 6, FALSE)</f>
        <v>118</v>
      </c>
      <c r="N276">
        <f>VLOOKUP(A276, gaming_health_data!A:N, 7, FALSE)</f>
        <v>8</v>
      </c>
      <c r="O276">
        <f>VLOOKUP(A276, gaming_health_data!A:N, 9, FALSE)</f>
        <v>91</v>
      </c>
      <c r="P276">
        <f>VLOOKUP(A276, gaming_health_data!A:N, 10, FALSE)</f>
        <v>69</v>
      </c>
      <c r="Q276">
        <f>VLOOKUP(A276, gaming_health_data!A:N, 11, FALSE)</f>
        <v>46</v>
      </c>
      <c r="R276">
        <f>VLOOKUP(A276, gaming_health_data!A:N, 12, FALSE)</f>
        <v>58</v>
      </c>
      <c r="S276">
        <f>VLOOKUP(A276, gaming_health_data!A:N, 13, FALSE)</f>
        <v>21</v>
      </c>
      <c r="T276">
        <f>VLOOKUP(A276, gaming_health_data!A:N, 14, FALSE)</f>
        <v>94</v>
      </c>
    </row>
    <row r="277" spans="1:20" ht="15.75">
      <c r="A277">
        <v>10284</v>
      </c>
      <c r="B277" t="s">
        <v>1160</v>
      </c>
      <c r="C277">
        <v>20</v>
      </c>
      <c r="D277" t="s">
        <v>27</v>
      </c>
      <c r="E277" t="s">
        <v>56</v>
      </c>
      <c r="F277" s="3">
        <v>126620</v>
      </c>
      <c r="G277" t="s">
        <v>21</v>
      </c>
      <c r="H277" t="s">
        <v>17</v>
      </c>
      <c r="I277" s="4" t="str">
        <f>VLOOKUP(A277, gaming_health_data!A:N, 2, FALSE)</f>
        <v>Xbox</v>
      </c>
      <c r="J277" t="str">
        <f>VLOOKUP(A277, gaming_health_data!A:N, 3, FALSE)</f>
        <v>Racing</v>
      </c>
      <c r="K277" t="str">
        <f>VLOOKUP(A277, gaming_health_data!A:N, 4, FALSE)</f>
        <v>Boredom</v>
      </c>
      <c r="L277">
        <f>VLOOKUP(A277, gaming_health_data!A:N, 5, FALSE)</f>
        <v>4</v>
      </c>
      <c r="M277">
        <f>VLOOKUP(A277, gaming_health_data!A:N, 6, FALSE)</f>
        <v>45</v>
      </c>
      <c r="N277">
        <f>VLOOKUP(A277, gaming_health_data!A:N, 7, FALSE)</f>
        <v>4</v>
      </c>
      <c r="O277">
        <f>VLOOKUP(A277, gaming_health_data!A:N, 9, FALSE)</f>
        <v>28</v>
      </c>
      <c r="P277">
        <f>VLOOKUP(A277, gaming_health_data!A:N, 10, FALSE)</f>
        <v>11</v>
      </c>
      <c r="Q277">
        <f>VLOOKUP(A277, gaming_health_data!A:N, 11, FALSE)</f>
        <v>35</v>
      </c>
      <c r="R277">
        <f>VLOOKUP(A277, gaming_health_data!A:N, 12, FALSE)</f>
        <v>72</v>
      </c>
      <c r="S277">
        <f>VLOOKUP(A277, gaming_health_data!A:N, 13, FALSE)</f>
        <v>21</v>
      </c>
      <c r="T277">
        <f>VLOOKUP(A277, gaming_health_data!A:N, 14, FALSE)</f>
        <v>36</v>
      </c>
    </row>
    <row r="278" spans="1:20" ht="15.75">
      <c r="A278">
        <v>10285</v>
      </c>
      <c r="B278" t="s">
        <v>1161</v>
      </c>
      <c r="C278">
        <v>32</v>
      </c>
      <c r="D278" t="s">
        <v>26</v>
      </c>
      <c r="E278" t="s">
        <v>27</v>
      </c>
      <c r="F278" s="3">
        <v>21873</v>
      </c>
      <c r="G278" t="s">
        <v>21</v>
      </c>
      <c r="H278" t="s">
        <v>21</v>
      </c>
      <c r="I278" s="4" t="str">
        <f>VLOOKUP(A278, gaming_health_data!A:N, 2, FALSE)</f>
        <v>Nintendo</v>
      </c>
      <c r="J278" t="str">
        <f>VLOOKUP(A278, gaming_health_data!A:N, 3, FALSE)</f>
        <v>RPG</v>
      </c>
      <c r="K278" t="str">
        <f>VLOOKUP(A278, gaming_health_data!A:N, 4, FALSE)</f>
        <v>Loneliness</v>
      </c>
      <c r="L278">
        <f>VLOOKUP(A278, gaming_health_data!A:N, 5, FALSE)</f>
        <v>11</v>
      </c>
      <c r="M278">
        <f>VLOOKUP(A278, gaming_health_data!A:N, 6, FALSE)</f>
        <v>692</v>
      </c>
      <c r="N278">
        <f>VLOOKUP(A278, gaming_health_data!A:N, 7, FALSE)</f>
        <v>9</v>
      </c>
      <c r="O278">
        <f>VLOOKUP(A278, gaming_health_data!A:N, 9, FALSE)</f>
        <v>65</v>
      </c>
      <c r="P278">
        <f>VLOOKUP(A278, gaming_health_data!A:N, 10, FALSE)</f>
        <v>91</v>
      </c>
      <c r="Q278">
        <f>VLOOKUP(A278, gaming_health_data!A:N, 11, FALSE)</f>
        <v>3</v>
      </c>
      <c r="R278">
        <f>VLOOKUP(A278, gaming_health_data!A:N, 12, FALSE)</f>
        <v>33</v>
      </c>
      <c r="S278">
        <f>VLOOKUP(A278, gaming_health_data!A:N, 13, FALSE)</f>
        <v>15</v>
      </c>
      <c r="T278">
        <f>VLOOKUP(A278, gaming_health_data!A:N, 14, FALSE)</f>
        <v>58</v>
      </c>
    </row>
    <row r="279" spans="1:20" ht="15.75">
      <c r="A279">
        <v>10286</v>
      </c>
      <c r="B279" t="s">
        <v>1162</v>
      </c>
      <c r="C279">
        <v>27</v>
      </c>
      <c r="D279" t="s">
        <v>27</v>
      </c>
      <c r="E279" t="s">
        <v>56</v>
      </c>
      <c r="F279" s="3">
        <v>184514</v>
      </c>
      <c r="G279" t="s">
        <v>21</v>
      </c>
      <c r="H279" t="s">
        <v>21</v>
      </c>
      <c r="I279" s="4" t="str">
        <f>VLOOKUP(A279, gaming_health_data!A:N, 2, FALSE)</f>
        <v>PC</v>
      </c>
      <c r="J279" t="str">
        <f>VLOOKUP(A279, gaming_health_data!A:N, 3, FALSE)</f>
        <v>Fighting</v>
      </c>
      <c r="K279" t="str">
        <f>VLOOKUP(A279, gaming_health_data!A:N, 4, FALSE)</f>
        <v>Entertainment</v>
      </c>
      <c r="L279">
        <f>VLOOKUP(A279, gaming_health_data!A:N, 5, FALSE)</f>
        <v>2</v>
      </c>
      <c r="M279">
        <f>VLOOKUP(A279, gaming_health_data!A:N, 6, FALSE)</f>
        <v>159</v>
      </c>
      <c r="N279">
        <f>VLOOKUP(A279, gaming_health_data!A:N, 7, FALSE)</f>
        <v>8</v>
      </c>
      <c r="O279">
        <f>VLOOKUP(A279, gaming_health_data!A:N, 9, FALSE)</f>
        <v>64</v>
      </c>
      <c r="P279">
        <f>VLOOKUP(A279, gaming_health_data!A:N, 10, FALSE)</f>
        <v>38</v>
      </c>
      <c r="Q279">
        <f>VLOOKUP(A279, gaming_health_data!A:N, 11, FALSE)</f>
        <v>3</v>
      </c>
      <c r="R279">
        <f>VLOOKUP(A279, gaming_health_data!A:N, 12, FALSE)</f>
        <v>74</v>
      </c>
      <c r="S279">
        <f>VLOOKUP(A279, gaming_health_data!A:N, 13, FALSE)</f>
        <v>33</v>
      </c>
      <c r="T279">
        <f>VLOOKUP(A279, gaming_health_data!A:N, 14, FALSE)</f>
        <v>81</v>
      </c>
    </row>
    <row r="280" spans="1:20" ht="15.75">
      <c r="A280">
        <v>10287</v>
      </c>
      <c r="B280" t="s">
        <v>1163</v>
      </c>
      <c r="C280">
        <v>27</v>
      </c>
      <c r="D280" t="s">
        <v>27</v>
      </c>
      <c r="E280" t="s">
        <v>16</v>
      </c>
      <c r="F280" s="3">
        <v>88440</v>
      </c>
      <c r="G280" t="s">
        <v>21</v>
      </c>
      <c r="H280" t="s">
        <v>21</v>
      </c>
      <c r="I280" s="4" t="str">
        <f>VLOOKUP(A280, gaming_health_data!A:N, 2, FALSE)</f>
        <v>PC</v>
      </c>
      <c r="J280" t="str">
        <f>VLOOKUP(A280, gaming_health_data!A:N, 3, FALSE)</f>
        <v>MMORPG</v>
      </c>
      <c r="K280" t="str">
        <f>VLOOKUP(A280, gaming_health_data!A:N, 4, FALSE)</f>
        <v>Relaxation</v>
      </c>
      <c r="L280">
        <f>VLOOKUP(A280, gaming_health_data!A:N, 5, FALSE)</f>
        <v>6</v>
      </c>
      <c r="M280">
        <f>VLOOKUP(A280, gaming_health_data!A:N, 6, FALSE)</f>
        <v>286</v>
      </c>
      <c r="N280">
        <f>VLOOKUP(A280, gaming_health_data!A:N, 7, FALSE)</f>
        <v>7</v>
      </c>
      <c r="O280">
        <f>VLOOKUP(A280, gaming_health_data!A:N, 9, FALSE)</f>
        <v>35</v>
      </c>
      <c r="P280">
        <f>VLOOKUP(A280, gaming_health_data!A:N, 10, FALSE)</f>
        <v>46</v>
      </c>
      <c r="Q280">
        <f>VLOOKUP(A280, gaming_health_data!A:N, 11, FALSE)</f>
        <v>1</v>
      </c>
      <c r="R280">
        <f>VLOOKUP(A280, gaming_health_data!A:N, 12, FALSE)</f>
        <v>39</v>
      </c>
      <c r="S280">
        <f>VLOOKUP(A280, gaming_health_data!A:N, 13, FALSE)</f>
        <v>81</v>
      </c>
      <c r="T280">
        <f>VLOOKUP(A280, gaming_health_data!A:N, 14, FALSE)</f>
        <v>89</v>
      </c>
    </row>
    <row r="281" spans="1:20" ht="15.75">
      <c r="A281">
        <v>10288</v>
      </c>
      <c r="B281" t="s">
        <v>1164</v>
      </c>
      <c r="C281">
        <v>20</v>
      </c>
      <c r="D281" t="s">
        <v>27</v>
      </c>
      <c r="E281" t="s">
        <v>27</v>
      </c>
      <c r="F281" s="3">
        <v>2649</v>
      </c>
      <c r="G281" t="s">
        <v>17</v>
      </c>
      <c r="H281" t="s">
        <v>21</v>
      </c>
      <c r="I281" s="4" t="str">
        <f>VLOOKUP(A281, gaming_health_data!A:N, 2, FALSE)</f>
        <v>Nintendo</v>
      </c>
      <c r="J281" t="str">
        <f>VLOOKUP(A281, gaming_health_data!A:N, 3, FALSE)</f>
        <v>RPG</v>
      </c>
      <c r="K281" t="str">
        <f>VLOOKUP(A281, gaming_health_data!A:N, 4, FALSE)</f>
        <v>Habit</v>
      </c>
      <c r="L281">
        <f>VLOOKUP(A281, gaming_health_data!A:N, 5, FALSE)</f>
        <v>6</v>
      </c>
      <c r="M281">
        <f>VLOOKUP(A281, gaming_health_data!A:N, 6, FALSE)</f>
        <v>693</v>
      </c>
      <c r="N281">
        <f>VLOOKUP(A281, gaming_health_data!A:N, 7, FALSE)</f>
        <v>7</v>
      </c>
      <c r="O281">
        <f>VLOOKUP(A281, gaming_health_data!A:N, 9, FALSE)</f>
        <v>44</v>
      </c>
      <c r="P281">
        <f>VLOOKUP(A281, gaming_health_data!A:N, 10, FALSE)</f>
        <v>81</v>
      </c>
      <c r="Q281">
        <f>VLOOKUP(A281, gaming_health_data!A:N, 11, FALSE)</f>
        <v>74</v>
      </c>
      <c r="R281">
        <f>VLOOKUP(A281, gaming_health_data!A:N, 12, FALSE)</f>
        <v>52</v>
      </c>
      <c r="S281">
        <f>VLOOKUP(A281, gaming_health_data!A:N, 13, FALSE)</f>
        <v>28</v>
      </c>
      <c r="T281">
        <f>VLOOKUP(A281, gaming_health_data!A:N, 14, FALSE)</f>
        <v>21</v>
      </c>
    </row>
    <row r="282" spans="1:20" ht="15.75">
      <c r="A282">
        <v>10289</v>
      </c>
      <c r="B282" t="s">
        <v>1165</v>
      </c>
      <c r="C282">
        <v>18</v>
      </c>
      <c r="D282" t="s">
        <v>27</v>
      </c>
      <c r="E282" t="s">
        <v>39</v>
      </c>
      <c r="F282" s="3">
        <v>105592</v>
      </c>
      <c r="G282" t="s">
        <v>21</v>
      </c>
      <c r="H282" t="s">
        <v>21</v>
      </c>
      <c r="I282" s="4" t="str">
        <f>VLOOKUP(A282, gaming_health_data!A:N, 2, FALSE)</f>
        <v>PlayStation</v>
      </c>
      <c r="J282" t="str">
        <f>VLOOKUP(A282, gaming_health_data!A:N, 3, FALSE)</f>
        <v>Strategy</v>
      </c>
      <c r="K282" t="str">
        <f>VLOOKUP(A282, gaming_health_data!A:N, 4, FALSE)</f>
        <v>Loneliness</v>
      </c>
      <c r="L282">
        <f>VLOOKUP(A282, gaming_health_data!A:N, 5, FALSE)</f>
        <v>9</v>
      </c>
      <c r="M282">
        <f>VLOOKUP(A282, gaming_health_data!A:N, 6, FALSE)</f>
        <v>925</v>
      </c>
      <c r="N282">
        <f>VLOOKUP(A282, gaming_health_data!A:N, 7, FALSE)</f>
        <v>8</v>
      </c>
      <c r="O282">
        <f>VLOOKUP(A282, gaming_health_data!A:N, 9, FALSE)</f>
        <v>8</v>
      </c>
      <c r="P282">
        <f>VLOOKUP(A282, gaming_health_data!A:N, 10, FALSE)</f>
        <v>46</v>
      </c>
      <c r="Q282">
        <f>VLOOKUP(A282, gaming_health_data!A:N, 11, FALSE)</f>
        <v>32</v>
      </c>
      <c r="R282">
        <f>VLOOKUP(A282, gaming_health_data!A:N, 12, FALSE)</f>
        <v>25</v>
      </c>
      <c r="S282">
        <f>VLOOKUP(A282, gaming_health_data!A:N, 13, FALSE)</f>
        <v>40</v>
      </c>
      <c r="T282">
        <f>VLOOKUP(A282, gaming_health_data!A:N, 14, FALSE)</f>
        <v>22</v>
      </c>
    </row>
    <row r="283" spans="1:20" ht="15.75">
      <c r="A283">
        <v>10290</v>
      </c>
      <c r="B283" t="s">
        <v>1166</v>
      </c>
      <c r="C283">
        <v>34</v>
      </c>
      <c r="D283" t="s">
        <v>27</v>
      </c>
      <c r="E283" t="s">
        <v>27</v>
      </c>
      <c r="F283" s="3">
        <v>8186</v>
      </c>
      <c r="G283" t="s">
        <v>17</v>
      </c>
      <c r="H283" t="s">
        <v>21</v>
      </c>
      <c r="I283" s="4" t="str">
        <f>VLOOKUP(A283, gaming_health_data!A:N, 2, FALSE)</f>
        <v>Xbox</v>
      </c>
      <c r="J283" t="str">
        <f>VLOOKUP(A283, gaming_health_data!A:N, 3, FALSE)</f>
        <v>Fighting</v>
      </c>
      <c r="K283" t="str">
        <f>VLOOKUP(A283, gaming_health_data!A:N, 4, FALSE)</f>
        <v>Entertainment</v>
      </c>
      <c r="L283">
        <f>VLOOKUP(A283, gaming_health_data!A:N, 5, FALSE)</f>
        <v>8</v>
      </c>
      <c r="M283">
        <f>VLOOKUP(A283, gaming_health_data!A:N, 6, FALSE)</f>
        <v>103</v>
      </c>
      <c r="N283">
        <f>VLOOKUP(A283, gaming_health_data!A:N, 7, FALSE)</f>
        <v>8</v>
      </c>
      <c r="O283">
        <f>VLOOKUP(A283, gaming_health_data!A:N, 9, FALSE)</f>
        <v>43</v>
      </c>
      <c r="P283">
        <f>VLOOKUP(A283, gaming_health_data!A:N, 10, FALSE)</f>
        <v>13</v>
      </c>
      <c r="Q283">
        <f>VLOOKUP(A283, gaming_health_data!A:N, 11, FALSE)</f>
        <v>63</v>
      </c>
      <c r="R283">
        <f>VLOOKUP(A283, gaming_health_data!A:N, 12, FALSE)</f>
        <v>38</v>
      </c>
      <c r="S283">
        <f>VLOOKUP(A283, gaming_health_data!A:N, 13, FALSE)</f>
        <v>19</v>
      </c>
      <c r="T283">
        <f>VLOOKUP(A283, gaming_health_data!A:N, 14, FALSE)</f>
        <v>70</v>
      </c>
    </row>
    <row r="284" spans="1:20" ht="15.75">
      <c r="A284">
        <v>10291</v>
      </c>
      <c r="B284" t="s">
        <v>1167</v>
      </c>
      <c r="C284">
        <v>27</v>
      </c>
      <c r="D284" t="s">
        <v>27</v>
      </c>
      <c r="E284" t="s">
        <v>44</v>
      </c>
      <c r="F284" s="3">
        <v>32336</v>
      </c>
      <c r="G284" t="s">
        <v>21</v>
      </c>
      <c r="H284" t="s">
        <v>17</v>
      </c>
      <c r="I284" s="4" t="str">
        <f>VLOOKUP(A284, gaming_health_data!A:N, 2, FALSE)</f>
        <v>Xbox</v>
      </c>
      <c r="J284" t="str">
        <f>VLOOKUP(A284, gaming_health_data!A:N, 3, FALSE)</f>
        <v>Racing</v>
      </c>
      <c r="K284" t="str">
        <f>VLOOKUP(A284, gaming_health_data!A:N, 4, FALSE)</f>
        <v>Social Interaction</v>
      </c>
      <c r="L284">
        <f>VLOOKUP(A284, gaming_health_data!A:N, 5, FALSE)</f>
        <v>8</v>
      </c>
      <c r="M284">
        <f>VLOOKUP(A284, gaming_health_data!A:N, 6, FALSE)</f>
        <v>621</v>
      </c>
      <c r="N284">
        <f>VLOOKUP(A284, gaming_health_data!A:N, 7, FALSE)</f>
        <v>10</v>
      </c>
      <c r="O284">
        <f>VLOOKUP(A284, gaming_health_data!A:N, 9, FALSE)</f>
        <v>81</v>
      </c>
      <c r="P284">
        <f>VLOOKUP(A284, gaming_health_data!A:N, 10, FALSE)</f>
        <v>71</v>
      </c>
      <c r="Q284">
        <f>VLOOKUP(A284, gaming_health_data!A:N, 11, FALSE)</f>
        <v>63</v>
      </c>
      <c r="R284">
        <f>VLOOKUP(A284, gaming_health_data!A:N, 12, FALSE)</f>
        <v>38</v>
      </c>
      <c r="S284">
        <f>VLOOKUP(A284, gaming_health_data!A:N, 13, FALSE)</f>
        <v>47</v>
      </c>
      <c r="T284">
        <f>VLOOKUP(A284, gaming_health_data!A:N, 14, FALSE)</f>
        <v>85</v>
      </c>
    </row>
    <row r="285" spans="1:20" ht="15.75">
      <c r="A285">
        <v>10292</v>
      </c>
      <c r="B285" t="s">
        <v>1168</v>
      </c>
      <c r="C285">
        <v>31</v>
      </c>
      <c r="D285" t="s">
        <v>15</v>
      </c>
      <c r="E285" t="s">
        <v>22</v>
      </c>
      <c r="F285" s="3">
        <v>72120</v>
      </c>
      <c r="G285" t="s">
        <v>21</v>
      </c>
      <c r="H285" t="s">
        <v>21</v>
      </c>
      <c r="I285" s="4" t="str">
        <f>VLOOKUP(A285, gaming_health_data!A:N, 2, FALSE)</f>
        <v>Nintendo</v>
      </c>
      <c r="J285" t="str">
        <f>VLOOKUP(A285, gaming_health_data!A:N, 3, FALSE)</f>
        <v>Survival</v>
      </c>
      <c r="K285" t="str">
        <f>VLOOKUP(A285, gaming_health_data!A:N, 4, FALSE)</f>
        <v>Habit</v>
      </c>
      <c r="L285">
        <f>VLOOKUP(A285, gaming_health_data!A:N, 5, FALSE)</f>
        <v>2</v>
      </c>
      <c r="M285">
        <f>VLOOKUP(A285, gaming_health_data!A:N, 6, FALSE)</f>
        <v>159</v>
      </c>
      <c r="N285">
        <f>VLOOKUP(A285, gaming_health_data!A:N, 7, FALSE)</f>
        <v>6</v>
      </c>
      <c r="O285">
        <f>VLOOKUP(A285, gaming_health_data!A:N, 9, FALSE)</f>
        <v>22</v>
      </c>
      <c r="P285">
        <f>VLOOKUP(A285, gaming_health_data!A:N, 10, FALSE)</f>
        <v>31</v>
      </c>
      <c r="Q285">
        <f>VLOOKUP(A285, gaming_health_data!A:N, 11, FALSE)</f>
        <v>72</v>
      </c>
      <c r="R285">
        <f>VLOOKUP(A285, gaming_health_data!A:N, 12, FALSE)</f>
        <v>78</v>
      </c>
      <c r="S285">
        <f>VLOOKUP(A285, gaming_health_data!A:N, 13, FALSE)</f>
        <v>14</v>
      </c>
      <c r="T285">
        <f>VLOOKUP(A285, gaming_health_data!A:N, 14, FALSE)</f>
        <v>36</v>
      </c>
    </row>
    <row r="286" spans="1:20" ht="15.75">
      <c r="A286">
        <v>10293</v>
      </c>
      <c r="B286" t="s">
        <v>1169</v>
      </c>
      <c r="C286">
        <v>22</v>
      </c>
      <c r="D286" t="s">
        <v>27</v>
      </c>
      <c r="E286" t="s">
        <v>56</v>
      </c>
      <c r="F286" s="3">
        <v>119360</v>
      </c>
      <c r="G286" t="s">
        <v>21</v>
      </c>
      <c r="H286" t="s">
        <v>21</v>
      </c>
      <c r="I286" s="4" t="str">
        <f>VLOOKUP(A286, gaming_health_data!A:N, 2, FALSE)</f>
        <v>PlayStation</v>
      </c>
      <c r="J286" t="str">
        <f>VLOOKUP(A286, gaming_health_data!A:N, 3, FALSE)</f>
        <v>Survival</v>
      </c>
      <c r="K286" t="str">
        <f>VLOOKUP(A286, gaming_health_data!A:N, 4, FALSE)</f>
        <v>Entertainment</v>
      </c>
      <c r="L286">
        <f>VLOOKUP(A286, gaming_health_data!A:N, 5, FALSE)</f>
        <v>7</v>
      </c>
      <c r="M286">
        <f>VLOOKUP(A286, gaming_health_data!A:N, 6, FALSE)</f>
        <v>842</v>
      </c>
      <c r="N286">
        <f>VLOOKUP(A286, gaming_health_data!A:N, 7, FALSE)</f>
        <v>6</v>
      </c>
      <c r="O286">
        <f>VLOOKUP(A286, gaming_health_data!A:N, 9, FALSE)</f>
        <v>45</v>
      </c>
      <c r="P286">
        <f>VLOOKUP(A286, gaming_health_data!A:N, 10, FALSE)</f>
        <v>6</v>
      </c>
      <c r="Q286">
        <f>VLOOKUP(A286, gaming_health_data!A:N, 11, FALSE)</f>
        <v>10</v>
      </c>
      <c r="R286">
        <f>VLOOKUP(A286, gaming_health_data!A:N, 12, FALSE)</f>
        <v>21</v>
      </c>
      <c r="S286">
        <f>VLOOKUP(A286, gaming_health_data!A:N, 13, FALSE)</f>
        <v>77</v>
      </c>
      <c r="T286">
        <f>VLOOKUP(A286, gaming_health_data!A:N, 14, FALSE)</f>
        <v>58</v>
      </c>
    </row>
    <row r="287" spans="1:20" ht="15.75">
      <c r="A287">
        <v>10294</v>
      </c>
      <c r="B287" t="s">
        <v>1170</v>
      </c>
      <c r="C287">
        <v>26</v>
      </c>
      <c r="D287" t="s">
        <v>27</v>
      </c>
      <c r="E287" t="s">
        <v>22</v>
      </c>
      <c r="F287" s="3">
        <v>119875</v>
      </c>
      <c r="G287" t="s">
        <v>17</v>
      </c>
      <c r="H287" t="s">
        <v>21</v>
      </c>
      <c r="I287" s="4" t="str">
        <f>VLOOKUP(A287, gaming_health_data!A:N, 2, FALSE)</f>
        <v>PlayStation</v>
      </c>
      <c r="J287" t="str">
        <f>VLOOKUP(A287, gaming_health_data!A:N, 3, FALSE)</f>
        <v>Strategy</v>
      </c>
      <c r="K287" t="str">
        <f>VLOOKUP(A287, gaming_health_data!A:N, 4, FALSE)</f>
        <v>Social Interaction</v>
      </c>
      <c r="L287">
        <f>VLOOKUP(A287, gaming_health_data!A:N, 5, FALSE)</f>
        <v>1</v>
      </c>
      <c r="M287">
        <f>VLOOKUP(A287, gaming_health_data!A:N, 6, FALSE)</f>
        <v>432</v>
      </c>
      <c r="N287">
        <f>VLOOKUP(A287, gaming_health_data!A:N, 7, FALSE)</f>
        <v>9</v>
      </c>
      <c r="O287">
        <f>VLOOKUP(A287, gaming_health_data!A:N, 9, FALSE)</f>
        <v>96</v>
      </c>
      <c r="P287">
        <f>VLOOKUP(A287, gaming_health_data!A:N, 10, FALSE)</f>
        <v>7</v>
      </c>
      <c r="Q287">
        <f>VLOOKUP(A287, gaming_health_data!A:N, 11, FALSE)</f>
        <v>84</v>
      </c>
      <c r="R287">
        <f>VLOOKUP(A287, gaming_health_data!A:N, 12, FALSE)</f>
        <v>21</v>
      </c>
      <c r="S287">
        <f>VLOOKUP(A287, gaming_health_data!A:N, 13, FALSE)</f>
        <v>20</v>
      </c>
      <c r="T287">
        <f>VLOOKUP(A287, gaming_health_data!A:N, 14, FALSE)</f>
        <v>72</v>
      </c>
    </row>
    <row r="288" spans="1:20" ht="15.75">
      <c r="A288">
        <v>10295</v>
      </c>
      <c r="B288" t="s">
        <v>1171</v>
      </c>
      <c r="C288">
        <v>33</v>
      </c>
      <c r="D288" t="s">
        <v>15</v>
      </c>
      <c r="E288" t="s">
        <v>36</v>
      </c>
      <c r="F288" s="3">
        <v>90406</v>
      </c>
      <c r="G288" t="s">
        <v>17</v>
      </c>
      <c r="H288" t="s">
        <v>21</v>
      </c>
      <c r="I288" s="4" t="str">
        <f>VLOOKUP(A288, gaming_health_data!A:N, 2, FALSE)</f>
        <v>Nintendo</v>
      </c>
      <c r="J288" t="str">
        <f>VLOOKUP(A288, gaming_health_data!A:N, 3, FALSE)</f>
        <v>Sports</v>
      </c>
      <c r="K288" t="str">
        <f>VLOOKUP(A288, gaming_health_data!A:N, 4, FALSE)</f>
        <v>Relaxation</v>
      </c>
      <c r="L288">
        <f>VLOOKUP(A288, gaming_health_data!A:N, 5, FALSE)</f>
        <v>3</v>
      </c>
      <c r="M288">
        <f>VLOOKUP(A288, gaming_health_data!A:N, 6, FALSE)</f>
        <v>154</v>
      </c>
      <c r="N288">
        <f>VLOOKUP(A288, gaming_health_data!A:N, 7, FALSE)</f>
        <v>7</v>
      </c>
      <c r="O288">
        <f>VLOOKUP(A288, gaming_health_data!A:N, 9, FALSE)</f>
        <v>51</v>
      </c>
      <c r="P288">
        <f>VLOOKUP(A288, gaming_health_data!A:N, 10, FALSE)</f>
        <v>61</v>
      </c>
      <c r="Q288">
        <f>VLOOKUP(A288, gaming_health_data!A:N, 11, FALSE)</f>
        <v>63</v>
      </c>
      <c r="R288">
        <f>VLOOKUP(A288, gaming_health_data!A:N, 12, FALSE)</f>
        <v>73</v>
      </c>
      <c r="S288">
        <f>VLOOKUP(A288, gaming_health_data!A:N, 13, FALSE)</f>
        <v>71</v>
      </c>
      <c r="T288">
        <f>VLOOKUP(A288, gaming_health_data!A:N, 14, FALSE)</f>
        <v>27</v>
      </c>
    </row>
    <row r="289" spans="1:20" ht="15.75">
      <c r="A289">
        <v>10296</v>
      </c>
      <c r="B289" t="s">
        <v>1172</v>
      </c>
      <c r="C289">
        <v>23</v>
      </c>
      <c r="D289" t="s">
        <v>26</v>
      </c>
      <c r="E289" t="s">
        <v>41</v>
      </c>
      <c r="F289" s="3">
        <v>71157</v>
      </c>
      <c r="G289" t="s">
        <v>17</v>
      </c>
      <c r="H289" t="s">
        <v>17</v>
      </c>
      <c r="I289" s="4" t="str">
        <f>VLOOKUP(A289, gaming_health_data!A:N, 2, FALSE)</f>
        <v>Xbox</v>
      </c>
      <c r="J289" t="str">
        <f>VLOOKUP(A289, gaming_health_data!A:N, 3, FALSE)</f>
        <v>Strategy</v>
      </c>
      <c r="K289" t="str">
        <f>VLOOKUP(A289, gaming_health_data!A:N, 4, FALSE)</f>
        <v>Relaxation</v>
      </c>
      <c r="L289">
        <f>VLOOKUP(A289, gaming_health_data!A:N, 5, FALSE)</f>
        <v>4</v>
      </c>
      <c r="M289">
        <f>VLOOKUP(A289, gaming_health_data!A:N, 6, FALSE)</f>
        <v>650</v>
      </c>
      <c r="N289">
        <f>VLOOKUP(A289, gaming_health_data!A:N, 7, FALSE)</f>
        <v>9</v>
      </c>
      <c r="O289">
        <f>VLOOKUP(A289, gaming_health_data!A:N, 9, FALSE)</f>
        <v>67</v>
      </c>
      <c r="P289">
        <f>VLOOKUP(A289, gaming_health_data!A:N, 10, FALSE)</f>
        <v>17</v>
      </c>
      <c r="Q289">
        <f>VLOOKUP(A289, gaming_health_data!A:N, 11, FALSE)</f>
        <v>62</v>
      </c>
      <c r="R289">
        <f>VLOOKUP(A289, gaming_health_data!A:N, 12, FALSE)</f>
        <v>43</v>
      </c>
      <c r="S289">
        <f>VLOOKUP(A289, gaming_health_data!A:N, 13, FALSE)</f>
        <v>21</v>
      </c>
      <c r="T289">
        <f>VLOOKUP(A289, gaming_health_data!A:N, 14, FALSE)</f>
        <v>53</v>
      </c>
    </row>
    <row r="290" spans="1:20" ht="15.75">
      <c r="A290">
        <v>10297</v>
      </c>
      <c r="B290" t="s">
        <v>1173</v>
      </c>
      <c r="C290">
        <v>26</v>
      </c>
      <c r="D290" t="s">
        <v>26</v>
      </c>
      <c r="E290" t="s">
        <v>39</v>
      </c>
      <c r="F290" s="3">
        <v>21105</v>
      </c>
      <c r="G290" t="s">
        <v>17</v>
      </c>
      <c r="H290" t="s">
        <v>21</v>
      </c>
      <c r="I290" s="4" t="str">
        <f>VLOOKUP(A290, gaming_health_data!A:N, 2, FALSE)</f>
        <v>Tablet</v>
      </c>
      <c r="J290" t="str">
        <f>VLOOKUP(A290, gaming_health_data!A:N, 3, FALSE)</f>
        <v>MOBA</v>
      </c>
      <c r="K290" t="str">
        <f>VLOOKUP(A290, gaming_health_data!A:N, 4, FALSE)</f>
        <v>Challenge</v>
      </c>
      <c r="L290">
        <f>VLOOKUP(A290, gaming_health_data!A:N, 5, FALSE)</f>
        <v>5</v>
      </c>
      <c r="M290">
        <f>VLOOKUP(A290, gaming_health_data!A:N, 6, FALSE)</f>
        <v>224</v>
      </c>
      <c r="N290">
        <f>VLOOKUP(A290, gaming_health_data!A:N, 7, FALSE)</f>
        <v>9</v>
      </c>
      <c r="O290">
        <f>VLOOKUP(A290, gaming_health_data!A:N, 9, FALSE)</f>
        <v>58</v>
      </c>
      <c r="P290">
        <f>VLOOKUP(A290, gaming_health_data!A:N, 10, FALSE)</f>
        <v>80</v>
      </c>
      <c r="Q290">
        <f>VLOOKUP(A290, gaming_health_data!A:N, 11, FALSE)</f>
        <v>66</v>
      </c>
      <c r="R290">
        <f>VLOOKUP(A290, gaming_health_data!A:N, 12, FALSE)</f>
        <v>13</v>
      </c>
      <c r="S290">
        <f>VLOOKUP(A290, gaming_health_data!A:N, 13, FALSE)</f>
        <v>30</v>
      </c>
      <c r="T290">
        <f>VLOOKUP(A290, gaming_health_data!A:N, 14, FALSE)</f>
        <v>35</v>
      </c>
    </row>
    <row r="291" spans="1:20" ht="15.75">
      <c r="A291">
        <v>10298</v>
      </c>
      <c r="B291" t="s">
        <v>1174</v>
      </c>
      <c r="C291">
        <v>32</v>
      </c>
      <c r="D291" t="s">
        <v>26</v>
      </c>
      <c r="E291" t="s">
        <v>27</v>
      </c>
      <c r="F291" s="3">
        <v>150251</v>
      </c>
      <c r="G291" t="s">
        <v>21</v>
      </c>
      <c r="H291" t="s">
        <v>21</v>
      </c>
      <c r="I291" s="4" t="str">
        <f>VLOOKUP(A291, gaming_health_data!A:N, 2, FALSE)</f>
        <v>Nintendo</v>
      </c>
      <c r="J291" t="str">
        <f>VLOOKUP(A291, gaming_health_data!A:N, 3, FALSE)</f>
        <v>FPS</v>
      </c>
      <c r="K291" t="str">
        <f>VLOOKUP(A291, gaming_health_data!A:N, 4, FALSE)</f>
        <v>Stress Relief</v>
      </c>
      <c r="L291">
        <f>VLOOKUP(A291, gaming_health_data!A:N, 5, FALSE)</f>
        <v>10</v>
      </c>
      <c r="M291">
        <f>VLOOKUP(A291, gaming_health_data!A:N, 6, FALSE)</f>
        <v>730</v>
      </c>
      <c r="N291">
        <f>VLOOKUP(A291, gaming_health_data!A:N, 7, FALSE)</f>
        <v>10</v>
      </c>
      <c r="O291">
        <f>VLOOKUP(A291, gaming_health_data!A:N, 9, FALSE)</f>
        <v>77</v>
      </c>
      <c r="P291">
        <f>VLOOKUP(A291, gaming_health_data!A:N, 10, FALSE)</f>
        <v>66</v>
      </c>
      <c r="Q291">
        <f>VLOOKUP(A291, gaming_health_data!A:N, 11, FALSE)</f>
        <v>76</v>
      </c>
      <c r="R291">
        <f>VLOOKUP(A291, gaming_health_data!A:N, 12, FALSE)</f>
        <v>2</v>
      </c>
      <c r="S291">
        <f>VLOOKUP(A291, gaming_health_data!A:N, 13, FALSE)</f>
        <v>45</v>
      </c>
      <c r="T291">
        <f>VLOOKUP(A291, gaming_health_data!A:N, 14, FALSE)</f>
        <v>58</v>
      </c>
    </row>
    <row r="292" spans="1:20" ht="15.75">
      <c r="A292">
        <v>10299</v>
      </c>
      <c r="B292" t="s">
        <v>1175</v>
      </c>
      <c r="C292">
        <v>27</v>
      </c>
      <c r="D292" t="s">
        <v>26</v>
      </c>
      <c r="E292" t="s">
        <v>54</v>
      </c>
      <c r="F292" s="3">
        <v>150119</v>
      </c>
      <c r="G292" t="s">
        <v>17</v>
      </c>
      <c r="H292" t="s">
        <v>21</v>
      </c>
      <c r="I292" s="4" t="str">
        <f>VLOOKUP(A292, gaming_health_data!A:N, 2, FALSE)</f>
        <v>Tablet</v>
      </c>
      <c r="J292" t="str">
        <f>VLOOKUP(A292, gaming_health_data!A:N, 3, FALSE)</f>
        <v>FPS</v>
      </c>
      <c r="K292" t="str">
        <f>VLOOKUP(A292, gaming_health_data!A:N, 4, FALSE)</f>
        <v>Escapism</v>
      </c>
      <c r="L292">
        <f>VLOOKUP(A292, gaming_health_data!A:N, 5, FALSE)</f>
        <v>2</v>
      </c>
      <c r="M292">
        <f>VLOOKUP(A292, gaming_health_data!A:N, 6, FALSE)</f>
        <v>795</v>
      </c>
      <c r="N292">
        <f>VLOOKUP(A292, gaming_health_data!A:N, 7, FALSE)</f>
        <v>6</v>
      </c>
      <c r="O292">
        <f>VLOOKUP(A292, gaming_health_data!A:N, 9, FALSE)</f>
        <v>76</v>
      </c>
      <c r="P292">
        <f>VLOOKUP(A292, gaming_health_data!A:N, 10, FALSE)</f>
        <v>58</v>
      </c>
      <c r="Q292">
        <f>VLOOKUP(A292, gaming_health_data!A:N, 11, FALSE)</f>
        <v>26</v>
      </c>
      <c r="R292">
        <f>VLOOKUP(A292, gaming_health_data!A:N, 12, FALSE)</f>
        <v>27</v>
      </c>
      <c r="S292">
        <f>VLOOKUP(A292, gaming_health_data!A:N, 13, FALSE)</f>
        <v>99</v>
      </c>
      <c r="T292">
        <f>VLOOKUP(A292, gaming_health_data!A:N, 14, FALSE)</f>
        <v>18</v>
      </c>
    </row>
    <row r="293" spans="1:20" ht="15.75">
      <c r="A293">
        <v>10300</v>
      </c>
      <c r="B293" t="s">
        <v>1176</v>
      </c>
      <c r="C293">
        <v>29</v>
      </c>
      <c r="D293" t="s">
        <v>26</v>
      </c>
      <c r="E293" t="s">
        <v>36</v>
      </c>
      <c r="F293" s="3">
        <v>74418</v>
      </c>
      <c r="G293" t="s">
        <v>17</v>
      </c>
      <c r="H293" t="s">
        <v>17</v>
      </c>
      <c r="I293" s="4" t="str">
        <f>VLOOKUP(A293, gaming_health_data!A:N, 2, FALSE)</f>
        <v>Tablet</v>
      </c>
      <c r="J293" t="str">
        <f>VLOOKUP(A293, gaming_health_data!A:N, 3, FALSE)</f>
        <v>FPS</v>
      </c>
      <c r="K293" t="str">
        <f>VLOOKUP(A293, gaming_health_data!A:N, 4, FALSE)</f>
        <v>Competition</v>
      </c>
      <c r="L293">
        <f>VLOOKUP(A293, gaming_health_data!A:N, 5, FALSE)</f>
        <v>9</v>
      </c>
      <c r="M293">
        <f>VLOOKUP(A293, gaming_health_data!A:N, 6, FALSE)</f>
        <v>598</v>
      </c>
      <c r="N293">
        <f>VLOOKUP(A293, gaming_health_data!A:N, 7, FALSE)</f>
        <v>10</v>
      </c>
      <c r="O293">
        <f>VLOOKUP(A293, gaming_health_data!A:N, 9, FALSE)</f>
        <v>2</v>
      </c>
      <c r="P293">
        <f>VLOOKUP(A293, gaming_health_data!A:N, 10, FALSE)</f>
        <v>20</v>
      </c>
      <c r="Q293">
        <f>VLOOKUP(A293, gaming_health_data!A:N, 11, FALSE)</f>
        <v>91</v>
      </c>
      <c r="R293">
        <f>VLOOKUP(A293, gaming_health_data!A:N, 12, FALSE)</f>
        <v>8</v>
      </c>
      <c r="S293">
        <f>VLOOKUP(A293, gaming_health_data!A:N, 13, FALSE)</f>
        <v>97</v>
      </c>
      <c r="T293">
        <f>VLOOKUP(A293, gaming_health_data!A:N, 14, FALSE)</f>
        <v>73</v>
      </c>
    </row>
    <row r="294" spans="1:20" ht="15.75">
      <c r="A294">
        <v>10301</v>
      </c>
      <c r="B294" t="s">
        <v>1177</v>
      </c>
      <c r="C294">
        <v>19</v>
      </c>
      <c r="D294" t="s">
        <v>26</v>
      </c>
      <c r="E294" t="s">
        <v>39</v>
      </c>
      <c r="F294" s="3">
        <v>104448</v>
      </c>
      <c r="G294" t="s">
        <v>17</v>
      </c>
      <c r="H294" t="s">
        <v>21</v>
      </c>
      <c r="I294" s="4" t="str">
        <f>VLOOKUP(A294, gaming_health_data!A:N, 2, FALSE)</f>
        <v>PC</v>
      </c>
      <c r="J294" t="str">
        <f>VLOOKUP(A294, gaming_health_data!A:N, 3, FALSE)</f>
        <v>Racing</v>
      </c>
      <c r="K294" t="str">
        <f>VLOOKUP(A294, gaming_health_data!A:N, 4, FALSE)</f>
        <v>Entertainment</v>
      </c>
      <c r="L294">
        <f>VLOOKUP(A294, gaming_health_data!A:N, 5, FALSE)</f>
        <v>1</v>
      </c>
      <c r="M294">
        <f>VLOOKUP(A294, gaming_health_data!A:N, 6, FALSE)</f>
        <v>940</v>
      </c>
      <c r="N294">
        <f>VLOOKUP(A294, gaming_health_data!A:N, 7, FALSE)</f>
        <v>7</v>
      </c>
      <c r="O294">
        <f>VLOOKUP(A294, gaming_health_data!A:N, 9, FALSE)</f>
        <v>4</v>
      </c>
      <c r="P294">
        <f>VLOOKUP(A294, gaming_health_data!A:N, 10, FALSE)</f>
        <v>40</v>
      </c>
      <c r="Q294">
        <f>VLOOKUP(A294, gaming_health_data!A:N, 11, FALSE)</f>
        <v>5</v>
      </c>
      <c r="R294">
        <f>VLOOKUP(A294, gaming_health_data!A:N, 12, FALSE)</f>
        <v>84</v>
      </c>
      <c r="S294">
        <f>VLOOKUP(A294, gaming_health_data!A:N, 13, FALSE)</f>
        <v>34</v>
      </c>
      <c r="T294">
        <f>VLOOKUP(A294, gaming_health_data!A:N, 14, FALSE)</f>
        <v>15</v>
      </c>
    </row>
    <row r="295" spans="1:20" ht="15.75">
      <c r="A295">
        <v>10302</v>
      </c>
      <c r="B295" t="s">
        <v>1178</v>
      </c>
      <c r="C295">
        <v>19</v>
      </c>
      <c r="D295" t="s">
        <v>26</v>
      </c>
      <c r="E295" t="s">
        <v>36</v>
      </c>
      <c r="F295" s="3">
        <v>91941</v>
      </c>
      <c r="G295" t="s">
        <v>17</v>
      </c>
      <c r="H295" t="s">
        <v>17</v>
      </c>
      <c r="I295" s="4" t="str">
        <f>VLOOKUP(A295, gaming_health_data!A:N, 2, FALSE)</f>
        <v>Tablet</v>
      </c>
      <c r="J295" t="str">
        <f>VLOOKUP(A295, gaming_health_data!A:N, 3, FALSE)</f>
        <v>MOBA</v>
      </c>
      <c r="K295" t="str">
        <f>VLOOKUP(A295, gaming_health_data!A:N, 4, FALSE)</f>
        <v>Stress Relief</v>
      </c>
      <c r="L295">
        <f>VLOOKUP(A295, gaming_health_data!A:N, 5, FALSE)</f>
        <v>2</v>
      </c>
      <c r="M295">
        <f>VLOOKUP(A295, gaming_health_data!A:N, 6, FALSE)</f>
        <v>592</v>
      </c>
      <c r="N295">
        <f>VLOOKUP(A295, gaming_health_data!A:N, 7, FALSE)</f>
        <v>8</v>
      </c>
      <c r="O295">
        <f>VLOOKUP(A295, gaming_health_data!A:N, 9, FALSE)</f>
        <v>61</v>
      </c>
      <c r="P295">
        <f>VLOOKUP(A295, gaming_health_data!A:N, 10, FALSE)</f>
        <v>36</v>
      </c>
      <c r="Q295">
        <f>VLOOKUP(A295, gaming_health_data!A:N, 11, FALSE)</f>
        <v>13</v>
      </c>
      <c r="R295">
        <f>VLOOKUP(A295, gaming_health_data!A:N, 12, FALSE)</f>
        <v>46</v>
      </c>
      <c r="S295">
        <f>VLOOKUP(A295, gaming_health_data!A:N, 13, FALSE)</f>
        <v>27</v>
      </c>
      <c r="T295">
        <f>VLOOKUP(A295, gaming_health_data!A:N, 14, FALSE)</f>
        <v>10</v>
      </c>
    </row>
    <row r="296" spans="1:20" ht="15.75">
      <c r="A296">
        <v>10303</v>
      </c>
      <c r="B296" t="s">
        <v>1179</v>
      </c>
      <c r="C296">
        <v>26</v>
      </c>
      <c r="D296" t="s">
        <v>27</v>
      </c>
      <c r="E296" t="s">
        <v>36</v>
      </c>
      <c r="F296" s="3">
        <v>109619</v>
      </c>
      <c r="G296" t="s">
        <v>17</v>
      </c>
      <c r="H296" t="s">
        <v>17</v>
      </c>
      <c r="I296" s="4" t="str">
        <f>VLOOKUP(A296, gaming_health_data!A:N, 2, FALSE)</f>
        <v>Tablet</v>
      </c>
      <c r="J296" t="str">
        <f>VLOOKUP(A296, gaming_health_data!A:N, 3, FALSE)</f>
        <v>Survival</v>
      </c>
      <c r="K296" t="str">
        <f>VLOOKUP(A296, gaming_health_data!A:N, 4, FALSE)</f>
        <v>Challenge</v>
      </c>
      <c r="L296">
        <f>VLOOKUP(A296, gaming_health_data!A:N, 5, FALSE)</f>
        <v>7</v>
      </c>
      <c r="M296">
        <f>VLOOKUP(A296, gaming_health_data!A:N, 6, FALSE)</f>
        <v>883</v>
      </c>
      <c r="N296">
        <f>VLOOKUP(A296, gaming_health_data!A:N, 7, FALSE)</f>
        <v>4</v>
      </c>
      <c r="O296">
        <f>VLOOKUP(A296, gaming_health_data!A:N, 9, FALSE)</f>
        <v>79</v>
      </c>
      <c r="P296">
        <f>VLOOKUP(A296, gaming_health_data!A:N, 10, FALSE)</f>
        <v>92</v>
      </c>
      <c r="Q296">
        <f>VLOOKUP(A296, gaming_health_data!A:N, 11, FALSE)</f>
        <v>43</v>
      </c>
      <c r="R296">
        <f>VLOOKUP(A296, gaming_health_data!A:N, 12, FALSE)</f>
        <v>4</v>
      </c>
      <c r="S296">
        <f>VLOOKUP(A296, gaming_health_data!A:N, 13, FALSE)</f>
        <v>61</v>
      </c>
      <c r="T296">
        <f>VLOOKUP(A296, gaming_health_data!A:N, 14, FALSE)</f>
        <v>8</v>
      </c>
    </row>
    <row r="297" spans="1:20" ht="15.75">
      <c r="A297">
        <v>10304</v>
      </c>
      <c r="B297" t="s">
        <v>1180</v>
      </c>
      <c r="C297">
        <v>20</v>
      </c>
      <c r="D297" t="s">
        <v>27</v>
      </c>
      <c r="E297" t="s">
        <v>39</v>
      </c>
      <c r="F297" s="3">
        <v>197859</v>
      </c>
      <c r="G297" t="s">
        <v>21</v>
      </c>
      <c r="H297" t="s">
        <v>17</v>
      </c>
      <c r="I297" s="4" t="str">
        <f>VLOOKUP(A297, gaming_health_data!A:N, 2, FALSE)</f>
        <v>PC</v>
      </c>
      <c r="J297" t="str">
        <f>VLOOKUP(A297, gaming_health_data!A:N, 3, FALSE)</f>
        <v>Horror</v>
      </c>
      <c r="K297" t="str">
        <f>VLOOKUP(A297, gaming_health_data!A:N, 4, FALSE)</f>
        <v>Competition</v>
      </c>
      <c r="L297">
        <f>VLOOKUP(A297, gaming_health_data!A:N, 5, FALSE)</f>
        <v>7</v>
      </c>
      <c r="M297">
        <f>VLOOKUP(A297, gaming_health_data!A:N, 6, FALSE)</f>
        <v>861</v>
      </c>
      <c r="N297">
        <f>VLOOKUP(A297, gaming_health_data!A:N, 7, FALSE)</f>
        <v>10</v>
      </c>
      <c r="O297">
        <f>VLOOKUP(A297, gaming_health_data!A:N, 9, FALSE)</f>
        <v>18</v>
      </c>
      <c r="P297">
        <f>VLOOKUP(A297, gaming_health_data!A:N, 10, FALSE)</f>
        <v>50</v>
      </c>
      <c r="Q297">
        <f>VLOOKUP(A297, gaming_health_data!A:N, 11, FALSE)</f>
        <v>35</v>
      </c>
      <c r="R297">
        <f>VLOOKUP(A297, gaming_health_data!A:N, 12, FALSE)</f>
        <v>33</v>
      </c>
      <c r="S297">
        <f>VLOOKUP(A297, gaming_health_data!A:N, 13, FALSE)</f>
        <v>77</v>
      </c>
      <c r="T297">
        <f>VLOOKUP(A297, gaming_health_data!A:N, 14, FALSE)</f>
        <v>74</v>
      </c>
    </row>
    <row r="298" spans="1:20" ht="15.75">
      <c r="A298">
        <v>10305</v>
      </c>
      <c r="B298" t="s">
        <v>1181</v>
      </c>
      <c r="C298">
        <v>27</v>
      </c>
      <c r="D298" t="s">
        <v>27</v>
      </c>
      <c r="E298" t="s">
        <v>30</v>
      </c>
      <c r="F298" s="3">
        <v>92248</v>
      </c>
      <c r="G298" t="s">
        <v>17</v>
      </c>
      <c r="H298" t="s">
        <v>21</v>
      </c>
      <c r="I298" s="4" t="str">
        <f>VLOOKUP(A298, gaming_health_data!A:N, 2, FALSE)</f>
        <v>PC</v>
      </c>
      <c r="J298" t="str">
        <f>VLOOKUP(A298, gaming_health_data!A:N, 3, FALSE)</f>
        <v>Sports</v>
      </c>
      <c r="K298" t="str">
        <f>VLOOKUP(A298, gaming_health_data!A:N, 4, FALSE)</f>
        <v>Entertainment</v>
      </c>
      <c r="L298">
        <f>VLOOKUP(A298, gaming_health_data!A:N, 5, FALSE)</f>
        <v>5</v>
      </c>
      <c r="M298">
        <f>VLOOKUP(A298, gaming_health_data!A:N, 6, FALSE)</f>
        <v>497</v>
      </c>
      <c r="N298">
        <f>VLOOKUP(A298, gaming_health_data!A:N, 7, FALSE)</f>
        <v>4</v>
      </c>
      <c r="O298">
        <f>VLOOKUP(A298, gaming_health_data!A:N, 9, FALSE)</f>
        <v>56</v>
      </c>
      <c r="P298">
        <f>VLOOKUP(A298, gaming_health_data!A:N, 10, FALSE)</f>
        <v>90</v>
      </c>
      <c r="Q298">
        <f>VLOOKUP(A298, gaming_health_data!A:N, 11, FALSE)</f>
        <v>20</v>
      </c>
      <c r="R298">
        <f>VLOOKUP(A298, gaming_health_data!A:N, 12, FALSE)</f>
        <v>30</v>
      </c>
      <c r="S298">
        <f>VLOOKUP(A298, gaming_health_data!A:N, 13, FALSE)</f>
        <v>72</v>
      </c>
      <c r="T298">
        <f>VLOOKUP(A298, gaming_health_data!A:N, 14, FALSE)</f>
        <v>90</v>
      </c>
    </row>
    <row r="299" spans="1:20" ht="15.75">
      <c r="A299">
        <v>10306</v>
      </c>
      <c r="B299" t="s">
        <v>1182</v>
      </c>
      <c r="C299">
        <v>34</v>
      </c>
      <c r="D299" t="s">
        <v>27</v>
      </c>
      <c r="E299" t="s">
        <v>30</v>
      </c>
      <c r="F299" s="3">
        <v>41075</v>
      </c>
      <c r="G299" t="s">
        <v>21</v>
      </c>
      <c r="H299" t="s">
        <v>17</v>
      </c>
      <c r="I299" s="4" t="str">
        <f>VLOOKUP(A299, gaming_health_data!A:N, 2, FALSE)</f>
        <v>PlayStation</v>
      </c>
      <c r="J299" t="str">
        <f>VLOOKUP(A299, gaming_health_data!A:N, 3, FALSE)</f>
        <v>RPG</v>
      </c>
      <c r="K299" t="str">
        <f>VLOOKUP(A299, gaming_health_data!A:N, 4, FALSE)</f>
        <v>Loneliness</v>
      </c>
      <c r="L299">
        <f>VLOOKUP(A299, gaming_health_data!A:N, 5, FALSE)</f>
        <v>9</v>
      </c>
      <c r="M299">
        <f>VLOOKUP(A299, gaming_health_data!A:N, 6, FALSE)</f>
        <v>541</v>
      </c>
      <c r="N299">
        <f>VLOOKUP(A299, gaming_health_data!A:N, 7, FALSE)</f>
        <v>4</v>
      </c>
      <c r="O299">
        <f>VLOOKUP(A299, gaming_health_data!A:N, 9, FALSE)</f>
        <v>83</v>
      </c>
      <c r="P299">
        <f>VLOOKUP(A299, gaming_health_data!A:N, 10, FALSE)</f>
        <v>52</v>
      </c>
      <c r="Q299">
        <f>VLOOKUP(A299, gaming_health_data!A:N, 11, FALSE)</f>
        <v>2</v>
      </c>
      <c r="R299">
        <f>VLOOKUP(A299, gaming_health_data!A:N, 12, FALSE)</f>
        <v>9</v>
      </c>
      <c r="S299">
        <f>VLOOKUP(A299, gaming_health_data!A:N, 13, FALSE)</f>
        <v>6</v>
      </c>
      <c r="T299">
        <f>VLOOKUP(A299, gaming_health_data!A:N, 14, FALSE)</f>
        <v>16</v>
      </c>
    </row>
    <row r="300" spans="1:20" ht="15.75">
      <c r="A300">
        <v>10307</v>
      </c>
      <c r="B300" t="s">
        <v>1183</v>
      </c>
      <c r="C300">
        <v>29</v>
      </c>
      <c r="D300" t="s">
        <v>27</v>
      </c>
      <c r="E300" t="s">
        <v>56</v>
      </c>
      <c r="F300" s="3">
        <v>56500</v>
      </c>
      <c r="G300" t="s">
        <v>21</v>
      </c>
      <c r="H300" t="s">
        <v>17</v>
      </c>
      <c r="I300" s="4" t="str">
        <f>VLOOKUP(A300, gaming_health_data!A:N, 2, FALSE)</f>
        <v>PlayStation</v>
      </c>
      <c r="J300" t="str">
        <f>VLOOKUP(A300, gaming_health_data!A:N, 3, FALSE)</f>
        <v>MMORPG</v>
      </c>
      <c r="K300" t="str">
        <f>VLOOKUP(A300, gaming_health_data!A:N, 4, FALSE)</f>
        <v>Entertainment</v>
      </c>
      <c r="L300">
        <f>VLOOKUP(A300, gaming_health_data!A:N, 5, FALSE)</f>
        <v>3</v>
      </c>
      <c r="M300">
        <f>VLOOKUP(A300, gaming_health_data!A:N, 6, FALSE)</f>
        <v>397</v>
      </c>
      <c r="N300">
        <f>VLOOKUP(A300, gaming_health_data!A:N, 7, FALSE)</f>
        <v>8</v>
      </c>
      <c r="O300">
        <f>VLOOKUP(A300, gaming_health_data!A:N, 9, FALSE)</f>
        <v>50</v>
      </c>
      <c r="P300">
        <f>VLOOKUP(A300, gaming_health_data!A:N, 10, FALSE)</f>
        <v>93</v>
      </c>
      <c r="Q300">
        <f>VLOOKUP(A300, gaming_health_data!A:N, 11, FALSE)</f>
        <v>18</v>
      </c>
      <c r="R300">
        <f>VLOOKUP(A300, gaming_health_data!A:N, 12, FALSE)</f>
        <v>60</v>
      </c>
      <c r="S300">
        <f>VLOOKUP(A300, gaming_health_data!A:N, 13, FALSE)</f>
        <v>1</v>
      </c>
      <c r="T300">
        <f>VLOOKUP(A300, gaming_health_data!A:N, 14, FALSE)</f>
        <v>44</v>
      </c>
    </row>
    <row r="301" spans="1:20" ht="15.75">
      <c r="A301">
        <v>10308</v>
      </c>
      <c r="B301" t="s">
        <v>1184</v>
      </c>
      <c r="C301">
        <v>33</v>
      </c>
      <c r="D301" t="s">
        <v>27</v>
      </c>
      <c r="E301" t="s">
        <v>44</v>
      </c>
      <c r="F301" s="3">
        <v>75340</v>
      </c>
      <c r="G301" t="s">
        <v>21</v>
      </c>
      <c r="H301" t="s">
        <v>21</v>
      </c>
      <c r="I301" s="4" t="str">
        <f>VLOOKUP(A301, gaming_health_data!A:N, 2, FALSE)</f>
        <v>Xbox</v>
      </c>
      <c r="J301" t="str">
        <f>VLOOKUP(A301, gaming_health_data!A:N, 3, FALSE)</f>
        <v>MMORPG</v>
      </c>
      <c r="K301" t="str">
        <f>VLOOKUP(A301, gaming_health_data!A:N, 4, FALSE)</f>
        <v>Challenge</v>
      </c>
      <c r="L301">
        <f>VLOOKUP(A301, gaming_health_data!A:N, 5, FALSE)</f>
        <v>3</v>
      </c>
      <c r="M301">
        <f>VLOOKUP(A301, gaming_health_data!A:N, 6, FALSE)</f>
        <v>380</v>
      </c>
      <c r="N301">
        <f>VLOOKUP(A301, gaming_health_data!A:N, 7, FALSE)</f>
        <v>11</v>
      </c>
      <c r="O301">
        <f>VLOOKUP(A301, gaming_health_data!A:N, 9, FALSE)</f>
        <v>55</v>
      </c>
      <c r="P301">
        <f>VLOOKUP(A301, gaming_health_data!A:N, 10, FALSE)</f>
        <v>47</v>
      </c>
      <c r="Q301">
        <f>VLOOKUP(A301, gaming_health_data!A:N, 11, FALSE)</f>
        <v>2</v>
      </c>
      <c r="R301">
        <f>VLOOKUP(A301, gaming_health_data!A:N, 12, FALSE)</f>
        <v>18</v>
      </c>
      <c r="S301">
        <f>VLOOKUP(A301, gaming_health_data!A:N, 13, FALSE)</f>
        <v>84</v>
      </c>
      <c r="T301">
        <f>VLOOKUP(A301, gaming_health_data!A:N, 14, FALSE)</f>
        <v>15</v>
      </c>
    </row>
    <row r="302" spans="1:20" ht="15.75">
      <c r="A302">
        <v>10309</v>
      </c>
      <c r="B302" t="s">
        <v>1185</v>
      </c>
      <c r="C302">
        <v>28</v>
      </c>
      <c r="D302" t="s">
        <v>26</v>
      </c>
      <c r="E302" t="s">
        <v>44</v>
      </c>
      <c r="F302" s="3">
        <v>125489</v>
      </c>
      <c r="G302" t="s">
        <v>17</v>
      </c>
      <c r="H302" t="s">
        <v>17</v>
      </c>
      <c r="I302" s="4" t="str">
        <f>VLOOKUP(A302, gaming_health_data!A:N, 2, FALSE)</f>
        <v>Tablet</v>
      </c>
      <c r="J302" t="str">
        <f>VLOOKUP(A302, gaming_health_data!A:N, 3, FALSE)</f>
        <v>MOBA</v>
      </c>
      <c r="K302" t="str">
        <f>VLOOKUP(A302, gaming_health_data!A:N, 4, FALSE)</f>
        <v>Habit</v>
      </c>
      <c r="L302">
        <f>VLOOKUP(A302, gaming_health_data!A:N, 5, FALSE)</f>
        <v>9</v>
      </c>
      <c r="M302">
        <f>VLOOKUP(A302, gaming_health_data!A:N, 6, FALSE)</f>
        <v>368</v>
      </c>
      <c r="N302">
        <f>VLOOKUP(A302, gaming_health_data!A:N, 7, FALSE)</f>
        <v>10</v>
      </c>
      <c r="O302">
        <f>VLOOKUP(A302, gaming_health_data!A:N, 9, FALSE)</f>
        <v>87</v>
      </c>
      <c r="P302">
        <f>VLOOKUP(A302, gaming_health_data!A:N, 10, FALSE)</f>
        <v>68</v>
      </c>
      <c r="Q302">
        <f>VLOOKUP(A302, gaming_health_data!A:N, 11, FALSE)</f>
        <v>40</v>
      </c>
      <c r="R302">
        <f>VLOOKUP(A302, gaming_health_data!A:N, 12, FALSE)</f>
        <v>44</v>
      </c>
      <c r="S302">
        <f>VLOOKUP(A302, gaming_health_data!A:N, 13, FALSE)</f>
        <v>7</v>
      </c>
      <c r="T302">
        <f>VLOOKUP(A302, gaming_health_data!A:N, 14, FALSE)</f>
        <v>8</v>
      </c>
    </row>
    <row r="303" spans="1:20" ht="15.75">
      <c r="A303">
        <v>10310</v>
      </c>
      <c r="B303" t="s">
        <v>1186</v>
      </c>
      <c r="C303">
        <v>23</v>
      </c>
      <c r="D303" t="s">
        <v>15</v>
      </c>
      <c r="E303" t="s">
        <v>44</v>
      </c>
      <c r="F303" s="3">
        <v>67810</v>
      </c>
      <c r="G303" t="s">
        <v>21</v>
      </c>
      <c r="H303" t="s">
        <v>21</v>
      </c>
      <c r="I303" s="4" t="str">
        <f>VLOOKUP(A303, gaming_health_data!A:N, 2, FALSE)</f>
        <v>Xbox</v>
      </c>
      <c r="J303" t="str">
        <f>VLOOKUP(A303, gaming_health_data!A:N, 3, FALSE)</f>
        <v>RPG</v>
      </c>
      <c r="K303" t="str">
        <f>VLOOKUP(A303, gaming_health_data!A:N, 4, FALSE)</f>
        <v>Loneliness</v>
      </c>
      <c r="L303">
        <f>VLOOKUP(A303, gaming_health_data!A:N, 5, FALSE)</f>
        <v>2</v>
      </c>
      <c r="M303">
        <f>VLOOKUP(A303, gaming_health_data!A:N, 6, FALSE)</f>
        <v>767</v>
      </c>
      <c r="N303">
        <f>VLOOKUP(A303, gaming_health_data!A:N, 7, FALSE)</f>
        <v>5</v>
      </c>
      <c r="O303">
        <f>VLOOKUP(A303, gaming_health_data!A:N, 9, FALSE)</f>
        <v>10</v>
      </c>
      <c r="P303">
        <f>VLOOKUP(A303, gaming_health_data!A:N, 10, FALSE)</f>
        <v>17</v>
      </c>
      <c r="Q303">
        <f>VLOOKUP(A303, gaming_health_data!A:N, 11, FALSE)</f>
        <v>70</v>
      </c>
      <c r="R303">
        <f>VLOOKUP(A303, gaming_health_data!A:N, 12, FALSE)</f>
        <v>46</v>
      </c>
      <c r="S303">
        <f>VLOOKUP(A303, gaming_health_data!A:N, 13, FALSE)</f>
        <v>84</v>
      </c>
      <c r="T303">
        <f>VLOOKUP(A303, gaming_health_data!A:N, 14, FALSE)</f>
        <v>60</v>
      </c>
    </row>
    <row r="304" spans="1:20" ht="15.75">
      <c r="A304">
        <v>10311</v>
      </c>
      <c r="B304" t="s">
        <v>1187</v>
      </c>
      <c r="C304">
        <v>30</v>
      </c>
      <c r="D304" t="s">
        <v>15</v>
      </c>
      <c r="E304" t="s">
        <v>36</v>
      </c>
      <c r="F304" s="3">
        <v>58231</v>
      </c>
      <c r="G304" t="s">
        <v>21</v>
      </c>
      <c r="H304" t="s">
        <v>21</v>
      </c>
      <c r="I304" s="4" t="str">
        <f>VLOOKUP(A304, gaming_health_data!A:N, 2, FALSE)</f>
        <v>PlayStation</v>
      </c>
      <c r="J304" t="str">
        <f>VLOOKUP(A304, gaming_health_data!A:N, 3, FALSE)</f>
        <v>MOBA</v>
      </c>
      <c r="K304" t="str">
        <f>VLOOKUP(A304, gaming_health_data!A:N, 4, FALSE)</f>
        <v>Relaxation</v>
      </c>
      <c r="L304">
        <f>VLOOKUP(A304, gaming_health_data!A:N, 5, FALSE)</f>
        <v>1</v>
      </c>
      <c r="M304">
        <f>VLOOKUP(A304, gaming_health_data!A:N, 6, FALSE)</f>
        <v>422</v>
      </c>
      <c r="N304">
        <f>VLOOKUP(A304, gaming_health_data!A:N, 7, FALSE)</f>
        <v>4</v>
      </c>
      <c r="O304">
        <f>VLOOKUP(A304, gaming_health_data!A:N, 9, FALSE)</f>
        <v>3</v>
      </c>
      <c r="P304">
        <f>VLOOKUP(A304, gaming_health_data!A:N, 10, FALSE)</f>
        <v>79</v>
      </c>
      <c r="Q304">
        <f>VLOOKUP(A304, gaming_health_data!A:N, 11, FALSE)</f>
        <v>21</v>
      </c>
      <c r="R304">
        <f>VLOOKUP(A304, gaming_health_data!A:N, 12, FALSE)</f>
        <v>47</v>
      </c>
      <c r="S304">
        <f>VLOOKUP(A304, gaming_health_data!A:N, 13, FALSE)</f>
        <v>98</v>
      </c>
      <c r="T304">
        <f>VLOOKUP(A304, gaming_health_data!A:N, 14, FALSE)</f>
        <v>90</v>
      </c>
    </row>
    <row r="305" spans="1:20" ht="15.75">
      <c r="A305">
        <v>10312</v>
      </c>
      <c r="B305" t="s">
        <v>1188</v>
      </c>
      <c r="C305">
        <v>21</v>
      </c>
      <c r="D305" t="s">
        <v>26</v>
      </c>
      <c r="E305" t="s">
        <v>22</v>
      </c>
      <c r="F305" s="3">
        <v>128407</v>
      </c>
      <c r="G305" t="s">
        <v>17</v>
      </c>
      <c r="H305" t="s">
        <v>17</v>
      </c>
      <c r="I305" s="4" t="str">
        <f>VLOOKUP(A305, gaming_health_data!A:N, 2, FALSE)</f>
        <v>PC</v>
      </c>
      <c r="J305" t="str">
        <f>VLOOKUP(A305, gaming_health_data!A:N, 3, FALSE)</f>
        <v>Sports</v>
      </c>
      <c r="K305" t="str">
        <f>VLOOKUP(A305, gaming_health_data!A:N, 4, FALSE)</f>
        <v>Competition</v>
      </c>
      <c r="L305">
        <f>VLOOKUP(A305, gaming_health_data!A:N, 5, FALSE)</f>
        <v>8</v>
      </c>
      <c r="M305">
        <f>VLOOKUP(A305, gaming_health_data!A:N, 6, FALSE)</f>
        <v>955</v>
      </c>
      <c r="N305">
        <f>VLOOKUP(A305, gaming_health_data!A:N, 7, FALSE)</f>
        <v>4</v>
      </c>
      <c r="O305">
        <f>VLOOKUP(A305, gaming_health_data!A:N, 9, FALSE)</f>
        <v>53</v>
      </c>
      <c r="P305">
        <f>VLOOKUP(A305, gaming_health_data!A:N, 10, FALSE)</f>
        <v>91</v>
      </c>
      <c r="Q305">
        <f>VLOOKUP(A305, gaming_health_data!A:N, 11, FALSE)</f>
        <v>25</v>
      </c>
      <c r="R305">
        <f>VLOOKUP(A305, gaming_health_data!A:N, 12, FALSE)</f>
        <v>96</v>
      </c>
      <c r="S305">
        <f>VLOOKUP(A305, gaming_health_data!A:N, 13, FALSE)</f>
        <v>17</v>
      </c>
      <c r="T305">
        <f>VLOOKUP(A305, gaming_health_data!A:N, 14, FALSE)</f>
        <v>69</v>
      </c>
    </row>
    <row r="306" spans="1:20" ht="15.75">
      <c r="A306">
        <v>10313</v>
      </c>
      <c r="B306" t="s">
        <v>1189</v>
      </c>
      <c r="C306">
        <v>20</v>
      </c>
      <c r="D306" t="s">
        <v>15</v>
      </c>
      <c r="E306" t="s">
        <v>41</v>
      </c>
      <c r="F306" s="3">
        <v>161323</v>
      </c>
      <c r="G306" t="s">
        <v>17</v>
      </c>
      <c r="H306" t="s">
        <v>21</v>
      </c>
      <c r="I306" s="4" t="str">
        <f>VLOOKUP(A306, gaming_health_data!A:N, 2, FALSE)</f>
        <v>Tablet</v>
      </c>
      <c r="J306" t="str">
        <f>VLOOKUP(A306, gaming_health_data!A:N, 3, FALSE)</f>
        <v>FPS</v>
      </c>
      <c r="K306" t="str">
        <f>VLOOKUP(A306, gaming_health_data!A:N, 4, FALSE)</f>
        <v>Entertainment</v>
      </c>
      <c r="L306">
        <f>VLOOKUP(A306, gaming_health_data!A:N, 5, FALSE)</f>
        <v>2</v>
      </c>
      <c r="M306">
        <f>VLOOKUP(A306, gaming_health_data!A:N, 6, FALSE)</f>
        <v>885</v>
      </c>
      <c r="N306">
        <f>VLOOKUP(A306, gaming_health_data!A:N, 7, FALSE)</f>
        <v>5</v>
      </c>
      <c r="O306">
        <f>VLOOKUP(A306, gaming_health_data!A:N, 9, FALSE)</f>
        <v>64</v>
      </c>
      <c r="P306">
        <f>VLOOKUP(A306, gaming_health_data!A:N, 10, FALSE)</f>
        <v>58</v>
      </c>
      <c r="Q306">
        <f>VLOOKUP(A306, gaming_health_data!A:N, 11, FALSE)</f>
        <v>65</v>
      </c>
      <c r="R306">
        <f>VLOOKUP(A306, gaming_health_data!A:N, 12, FALSE)</f>
        <v>93</v>
      </c>
      <c r="S306">
        <f>VLOOKUP(A306, gaming_health_data!A:N, 13, FALSE)</f>
        <v>56</v>
      </c>
      <c r="T306">
        <f>VLOOKUP(A306, gaming_health_data!A:N, 14, FALSE)</f>
        <v>75</v>
      </c>
    </row>
    <row r="307" spans="1:20" ht="15.75">
      <c r="A307">
        <v>10314</v>
      </c>
      <c r="B307" t="s">
        <v>1190</v>
      </c>
      <c r="C307">
        <v>29</v>
      </c>
      <c r="D307" t="s">
        <v>27</v>
      </c>
      <c r="E307" t="s">
        <v>53</v>
      </c>
      <c r="F307" s="3">
        <v>44934</v>
      </c>
      <c r="G307" t="s">
        <v>17</v>
      </c>
      <c r="H307" t="s">
        <v>17</v>
      </c>
      <c r="I307" s="4" t="str">
        <f>VLOOKUP(A307, gaming_health_data!A:N, 2, FALSE)</f>
        <v>PC</v>
      </c>
      <c r="J307" t="str">
        <f>VLOOKUP(A307, gaming_health_data!A:N, 3, FALSE)</f>
        <v>Racing</v>
      </c>
      <c r="K307" t="str">
        <f>VLOOKUP(A307, gaming_health_data!A:N, 4, FALSE)</f>
        <v>Escapism</v>
      </c>
      <c r="L307">
        <f>VLOOKUP(A307, gaming_health_data!A:N, 5, FALSE)</f>
        <v>3</v>
      </c>
      <c r="M307">
        <f>VLOOKUP(A307, gaming_health_data!A:N, 6, FALSE)</f>
        <v>496</v>
      </c>
      <c r="N307">
        <f>VLOOKUP(A307, gaming_health_data!A:N, 7, FALSE)</f>
        <v>6</v>
      </c>
      <c r="O307">
        <f>VLOOKUP(A307, gaming_health_data!A:N, 9, FALSE)</f>
        <v>98</v>
      </c>
      <c r="P307">
        <f>VLOOKUP(A307, gaming_health_data!A:N, 10, FALSE)</f>
        <v>50</v>
      </c>
      <c r="Q307">
        <f>VLOOKUP(A307, gaming_health_data!A:N, 11, FALSE)</f>
        <v>54</v>
      </c>
      <c r="R307">
        <f>VLOOKUP(A307, gaming_health_data!A:N, 12, FALSE)</f>
        <v>556</v>
      </c>
      <c r="S307">
        <f>VLOOKUP(A307, gaming_health_data!A:N, 13, FALSE)</f>
        <v>90</v>
      </c>
      <c r="T307">
        <f>VLOOKUP(A307, gaming_health_data!A:N, 14, FALSE)</f>
        <v>7</v>
      </c>
    </row>
    <row r="308" spans="1:20" ht="15.75">
      <c r="A308">
        <v>10315</v>
      </c>
      <c r="B308" t="s">
        <v>1191</v>
      </c>
      <c r="C308">
        <v>26</v>
      </c>
      <c r="D308" t="s">
        <v>27</v>
      </c>
      <c r="E308" t="s">
        <v>44</v>
      </c>
      <c r="F308" s="3">
        <v>77202</v>
      </c>
      <c r="G308" t="s">
        <v>21</v>
      </c>
      <c r="H308" t="s">
        <v>21</v>
      </c>
      <c r="I308" s="4" t="str">
        <f>VLOOKUP(A308, gaming_health_data!A:N, 2, FALSE)</f>
        <v>Nintendo</v>
      </c>
      <c r="J308" t="str">
        <f>VLOOKUP(A308, gaming_health_data!A:N, 3, FALSE)</f>
        <v>Strategy</v>
      </c>
      <c r="K308" t="str">
        <f>VLOOKUP(A308, gaming_health_data!A:N, 4, FALSE)</f>
        <v>Entertainment</v>
      </c>
      <c r="L308">
        <f>VLOOKUP(A308, gaming_health_data!A:N, 5, FALSE)</f>
        <v>3</v>
      </c>
      <c r="M308">
        <f>VLOOKUP(A308, gaming_health_data!A:N, 6, FALSE)</f>
        <v>318</v>
      </c>
      <c r="N308">
        <f>VLOOKUP(A308, gaming_health_data!A:N, 7, FALSE)</f>
        <v>10</v>
      </c>
      <c r="O308">
        <f>VLOOKUP(A308, gaming_health_data!A:N, 9, FALSE)</f>
        <v>90</v>
      </c>
      <c r="P308">
        <f>VLOOKUP(A308, gaming_health_data!A:N, 10, FALSE)</f>
        <v>33</v>
      </c>
      <c r="Q308">
        <f>VLOOKUP(A308, gaming_health_data!A:N, 11, FALSE)</f>
        <v>39</v>
      </c>
      <c r="R308">
        <f>VLOOKUP(A308, gaming_health_data!A:N, 12, FALSE)</f>
        <v>76</v>
      </c>
      <c r="S308">
        <f>VLOOKUP(A308, gaming_health_data!A:N, 13, FALSE)</f>
        <v>80</v>
      </c>
      <c r="T308">
        <f>VLOOKUP(A308, gaming_health_data!A:N, 14, FALSE)</f>
        <v>29</v>
      </c>
    </row>
    <row r="309" spans="1:20" ht="15.75">
      <c r="A309">
        <v>10316</v>
      </c>
      <c r="B309" t="s">
        <v>1192</v>
      </c>
      <c r="C309">
        <v>26</v>
      </c>
      <c r="D309" t="s">
        <v>27</v>
      </c>
      <c r="E309" t="s">
        <v>56</v>
      </c>
      <c r="F309" s="3">
        <v>63952</v>
      </c>
      <c r="G309" t="s">
        <v>21</v>
      </c>
      <c r="H309" t="s">
        <v>21</v>
      </c>
      <c r="I309" s="4" t="str">
        <f>VLOOKUP(A309, gaming_health_data!A:N, 2, FALSE)</f>
        <v>Xbox</v>
      </c>
      <c r="J309" t="str">
        <f>VLOOKUP(A309, gaming_health_data!A:N, 3, FALSE)</f>
        <v>FPS</v>
      </c>
      <c r="K309" t="str">
        <f>VLOOKUP(A309, gaming_health_data!A:N, 4, FALSE)</f>
        <v>Competition</v>
      </c>
      <c r="L309">
        <f>VLOOKUP(A309, gaming_health_data!A:N, 5, FALSE)</f>
        <v>10</v>
      </c>
      <c r="M309">
        <f>VLOOKUP(A309, gaming_health_data!A:N, 6, FALSE)</f>
        <v>494</v>
      </c>
      <c r="N309">
        <f>VLOOKUP(A309, gaming_health_data!A:N, 7, FALSE)</f>
        <v>8</v>
      </c>
      <c r="O309">
        <f>VLOOKUP(A309, gaming_health_data!A:N, 9, FALSE)</f>
        <v>2</v>
      </c>
      <c r="P309">
        <f>VLOOKUP(A309, gaming_health_data!A:N, 10, FALSE)</f>
        <v>3</v>
      </c>
      <c r="Q309">
        <f>VLOOKUP(A309, gaming_health_data!A:N, 11, FALSE)</f>
        <v>93</v>
      </c>
      <c r="R309">
        <f>VLOOKUP(A309, gaming_health_data!A:N, 12, FALSE)</f>
        <v>61</v>
      </c>
      <c r="S309">
        <f>VLOOKUP(A309, gaming_health_data!A:N, 13, FALSE)</f>
        <v>52</v>
      </c>
      <c r="T309">
        <f>VLOOKUP(A309, gaming_health_data!A:N, 14, FALSE)</f>
        <v>10</v>
      </c>
    </row>
    <row r="310" spans="1:20" ht="15.75">
      <c r="A310">
        <v>10317</v>
      </c>
      <c r="B310" t="s">
        <v>1193</v>
      </c>
      <c r="C310">
        <v>33</v>
      </c>
      <c r="D310" t="s">
        <v>26</v>
      </c>
      <c r="E310" t="s">
        <v>56</v>
      </c>
      <c r="F310" s="3">
        <v>195878</v>
      </c>
      <c r="G310" t="s">
        <v>17</v>
      </c>
      <c r="H310" t="s">
        <v>17</v>
      </c>
      <c r="I310" s="4" t="str">
        <f>VLOOKUP(A310, gaming_health_data!A:N, 2, FALSE)</f>
        <v>Tablet</v>
      </c>
      <c r="J310" t="str">
        <f>VLOOKUP(A310, gaming_health_data!A:N, 3, FALSE)</f>
        <v>Sports</v>
      </c>
      <c r="K310" t="str">
        <f>VLOOKUP(A310, gaming_health_data!A:N, 4, FALSE)</f>
        <v>Social Interaction</v>
      </c>
      <c r="L310">
        <f>VLOOKUP(A310, gaming_health_data!A:N, 5, FALSE)</f>
        <v>3</v>
      </c>
      <c r="M310">
        <f>VLOOKUP(A310, gaming_health_data!A:N, 6, FALSE)</f>
        <v>992</v>
      </c>
      <c r="N310">
        <f>VLOOKUP(A310, gaming_health_data!A:N, 7, FALSE)</f>
        <v>5</v>
      </c>
      <c r="O310">
        <f>VLOOKUP(A310, gaming_health_data!A:N, 9, FALSE)</f>
        <v>87</v>
      </c>
      <c r="P310">
        <f>VLOOKUP(A310, gaming_health_data!A:N, 10, FALSE)</f>
        <v>87</v>
      </c>
      <c r="Q310">
        <f>VLOOKUP(A310, gaming_health_data!A:N, 11, FALSE)</f>
        <v>49</v>
      </c>
      <c r="R310">
        <f>VLOOKUP(A310, gaming_health_data!A:N, 12, FALSE)</f>
        <v>19</v>
      </c>
      <c r="S310">
        <f>VLOOKUP(A310, gaming_health_data!A:N, 13, FALSE)</f>
        <v>94</v>
      </c>
      <c r="T310">
        <f>VLOOKUP(A310, gaming_health_data!A:N, 14, FALSE)</f>
        <v>65</v>
      </c>
    </row>
    <row r="311" spans="1:20" ht="15.75">
      <c r="A311">
        <v>10318</v>
      </c>
      <c r="B311" t="s">
        <v>1187</v>
      </c>
      <c r="C311">
        <v>21</v>
      </c>
      <c r="D311" t="s">
        <v>27</v>
      </c>
      <c r="E311" t="s">
        <v>54</v>
      </c>
      <c r="F311" s="3">
        <v>1670</v>
      </c>
      <c r="G311" t="s">
        <v>21</v>
      </c>
      <c r="H311" t="s">
        <v>17</v>
      </c>
      <c r="I311" s="4" t="str">
        <f>VLOOKUP(A311, gaming_health_data!A:N, 2, FALSE)</f>
        <v>Nintendo</v>
      </c>
      <c r="J311" t="str">
        <f>VLOOKUP(A311, gaming_health_data!A:N, 3, FALSE)</f>
        <v>RPG</v>
      </c>
      <c r="K311" t="str">
        <f>VLOOKUP(A311, gaming_health_data!A:N, 4, FALSE)</f>
        <v>Relaxation</v>
      </c>
      <c r="L311">
        <f>VLOOKUP(A311, gaming_health_data!A:N, 5, FALSE)</f>
        <v>10</v>
      </c>
      <c r="M311">
        <f>VLOOKUP(A311, gaming_health_data!A:N, 6, FALSE)</f>
        <v>503</v>
      </c>
      <c r="N311">
        <f>VLOOKUP(A311, gaming_health_data!A:N, 7, FALSE)</f>
        <v>6</v>
      </c>
      <c r="O311">
        <f>VLOOKUP(A311, gaming_health_data!A:N, 9, FALSE)</f>
        <v>16</v>
      </c>
      <c r="P311">
        <f>VLOOKUP(A311, gaming_health_data!A:N, 10, FALSE)</f>
        <v>57</v>
      </c>
      <c r="Q311">
        <f>VLOOKUP(A311, gaming_health_data!A:N, 11, FALSE)</f>
        <v>71</v>
      </c>
      <c r="R311">
        <f>VLOOKUP(A311, gaming_health_data!A:N, 12, FALSE)</f>
        <v>59</v>
      </c>
      <c r="S311">
        <f>VLOOKUP(A311, gaming_health_data!A:N, 13, FALSE)</f>
        <v>57</v>
      </c>
      <c r="T311">
        <f>VLOOKUP(A311, gaming_health_data!A:N, 14, FALSE)</f>
        <v>91</v>
      </c>
    </row>
    <row r="312" spans="1:20" ht="15.75">
      <c r="A312">
        <v>10319</v>
      </c>
      <c r="B312" t="s">
        <v>1194</v>
      </c>
      <c r="C312">
        <v>28</v>
      </c>
      <c r="D312" t="s">
        <v>26</v>
      </c>
      <c r="E312" t="s">
        <v>16</v>
      </c>
      <c r="F312" s="3">
        <v>82411</v>
      </c>
      <c r="G312" t="s">
        <v>21</v>
      </c>
      <c r="H312" t="s">
        <v>17</v>
      </c>
      <c r="I312" s="4" t="str">
        <f>VLOOKUP(A312, gaming_health_data!A:N, 2, FALSE)</f>
        <v>Tablet</v>
      </c>
      <c r="J312" t="str">
        <f>VLOOKUP(A312, gaming_health_data!A:N, 3, FALSE)</f>
        <v>FPS</v>
      </c>
      <c r="K312" t="str">
        <f>VLOOKUP(A312, gaming_health_data!A:N, 4, FALSE)</f>
        <v>Stress Relief</v>
      </c>
      <c r="L312">
        <f>VLOOKUP(A312, gaming_health_data!A:N, 5, FALSE)</f>
        <v>8</v>
      </c>
      <c r="M312">
        <f>VLOOKUP(A312, gaming_health_data!A:N, 6, FALSE)</f>
        <v>851</v>
      </c>
      <c r="N312">
        <f>VLOOKUP(A312, gaming_health_data!A:N, 7, FALSE)</f>
        <v>9</v>
      </c>
      <c r="O312">
        <f>VLOOKUP(A312, gaming_health_data!A:N, 9, FALSE)</f>
        <v>18</v>
      </c>
      <c r="P312">
        <f>VLOOKUP(A312, gaming_health_data!A:N, 10, FALSE)</f>
        <v>6</v>
      </c>
      <c r="Q312">
        <f>VLOOKUP(A312, gaming_health_data!A:N, 11, FALSE)</f>
        <v>47</v>
      </c>
      <c r="R312">
        <f>VLOOKUP(A312, gaming_health_data!A:N, 12, FALSE)</f>
        <v>4</v>
      </c>
      <c r="S312">
        <f>VLOOKUP(A312, gaming_health_data!A:N, 13, FALSE)</f>
        <v>85</v>
      </c>
      <c r="T312">
        <f>VLOOKUP(A312, gaming_health_data!A:N, 14, FALSE)</f>
        <v>17</v>
      </c>
    </row>
    <row r="313" spans="1:20" ht="15.75">
      <c r="A313">
        <v>10320</v>
      </c>
      <c r="B313" t="s">
        <v>1195</v>
      </c>
      <c r="C313">
        <v>34</v>
      </c>
      <c r="D313" t="s">
        <v>27</v>
      </c>
      <c r="E313" t="s">
        <v>36</v>
      </c>
      <c r="F313" s="3">
        <v>24672</v>
      </c>
      <c r="G313" t="s">
        <v>17</v>
      </c>
      <c r="H313" t="s">
        <v>21</v>
      </c>
      <c r="I313" s="4" t="str">
        <f>VLOOKUP(A313, gaming_health_data!A:N, 2, FALSE)</f>
        <v>PC</v>
      </c>
      <c r="J313" t="str">
        <f>VLOOKUP(A313, gaming_health_data!A:N, 3, FALSE)</f>
        <v>Strategy</v>
      </c>
      <c r="K313" t="str">
        <f>VLOOKUP(A313, gaming_health_data!A:N, 4, FALSE)</f>
        <v>Stress Relief</v>
      </c>
      <c r="L313">
        <f>VLOOKUP(A313, gaming_health_data!A:N, 5, FALSE)</f>
        <v>2</v>
      </c>
      <c r="M313">
        <f>VLOOKUP(A313, gaming_health_data!A:N, 6, FALSE)</f>
        <v>533</v>
      </c>
      <c r="N313">
        <f>VLOOKUP(A313, gaming_health_data!A:N, 7, FALSE)</f>
        <v>5</v>
      </c>
      <c r="O313">
        <f>VLOOKUP(A313, gaming_health_data!A:N, 9, FALSE)</f>
        <v>16</v>
      </c>
      <c r="P313">
        <f>VLOOKUP(A313, gaming_health_data!A:N, 10, FALSE)</f>
        <v>97</v>
      </c>
      <c r="Q313">
        <f>VLOOKUP(A313, gaming_health_data!A:N, 11, FALSE)</f>
        <v>63</v>
      </c>
      <c r="R313">
        <f>VLOOKUP(A313, gaming_health_data!A:N, 12, FALSE)</f>
        <v>40</v>
      </c>
      <c r="S313">
        <f>VLOOKUP(A313, gaming_health_data!A:N, 13, FALSE)</f>
        <v>48</v>
      </c>
      <c r="T313">
        <f>VLOOKUP(A313, gaming_health_data!A:N, 14, FALSE)</f>
        <v>75</v>
      </c>
    </row>
    <row r="314" spans="1:20" ht="15.75">
      <c r="A314">
        <v>10321</v>
      </c>
      <c r="B314" t="s">
        <v>1193</v>
      </c>
      <c r="C314">
        <v>34</v>
      </c>
      <c r="D314" t="s">
        <v>26</v>
      </c>
      <c r="E314" t="s">
        <v>22</v>
      </c>
      <c r="F314" s="3">
        <v>51859</v>
      </c>
      <c r="G314" t="s">
        <v>17</v>
      </c>
      <c r="H314" t="s">
        <v>21</v>
      </c>
      <c r="I314" s="4" t="str">
        <f>VLOOKUP(A314, gaming_health_data!A:N, 2, FALSE)</f>
        <v>Nintendo</v>
      </c>
      <c r="J314" t="str">
        <f>VLOOKUP(A314, gaming_health_data!A:N, 3, FALSE)</f>
        <v>RPG</v>
      </c>
      <c r="K314" t="str">
        <f>VLOOKUP(A314, gaming_health_data!A:N, 4, FALSE)</f>
        <v>Challenge</v>
      </c>
      <c r="L314">
        <f>VLOOKUP(A314, gaming_health_data!A:N, 5, FALSE)</f>
        <v>2</v>
      </c>
      <c r="M314">
        <f>VLOOKUP(A314, gaming_health_data!A:N, 6, FALSE)</f>
        <v>735</v>
      </c>
      <c r="N314">
        <f>VLOOKUP(A314, gaming_health_data!A:N, 7, FALSE)</f>
        <v>5</v>
      </c>
      <c r="O314">
        <f>VLOOKUP(A314, gaming_health_data!A:N, 9, FALSE)</f>
        <v>78</v>
      </c>
      <c r="P314">
        <f>VLOOKUP(A314, gaming_health_data!A:N, 10, FALSE)</f>
        <v>15</v>
      </c>
      <c r="Q314">
        <f>VLOOKUP(A314, gaming_health_data!A:N, 11, FALSE)</f>
        <v>88</v>
      </c>
      <c r="R314">
        <f>VLOOKUP(A314, gaming_health_data!A:N, 12, FALSE)</f>
        <v>73</v>
      </c>
      <c r="S314">
        <f>VLOOKUP(A314, gaming_health_data!A:N, 13, FALSE)</f>
        <v>4</v>
      </c>
      <c r="T314">
        <f>VLOOKUP(A314, gaming_health_data!A:N, 14, FALSE)</f>
        <v>52</v>
      </c>
    </row>
    <row r="315" spans="1:20" ht="15.75">
      <c r="A315">
        <v>10323</v>
      </c>
      <c r="B315" t="s">
        <v>1196</v>
      </c>
      <c r="C315">
        <v>29</v>
      </c>
      <c r="D315" t="s">
        <v>15</v>
      </c>
      <c r="E315" t="s">
        <v>54</v>
      </c>
      <c r="F315" s="3">
        <v>95695</v>
      </c>
      <c r="G315" t="s">
        <v>17</v>
      </c>
      <c r="H315" t="s">
        <v>21</v>
      </c>
      <c r="I315" s="4" t="str">
        <f>VLOOKUP(A315, gaming_health_data!A:N, 2, FALSE)</f>
        <v>Cell Phone</v>
      </c>
      <c r="J315" t="str">
        <f>VLOOKUP(A315, gaming_health_data!A:N, 3, FALSE)</f>
        <v>RPG</v>
      </c>
      <c r="K315" t="str">
        <f>VLOOKUP(A315, gaming_health_data!A:N, 4, FALSE)</f>
        <v>Challenge</v>
      </c>
      <c r="L315">
        <f>VLOOKUP(A315, gaming_health_data!A:N, 5, FALSE)</f>
        <v>4</v>
      </c>
      <c r="M315">
        <f>VLOOKUP(A315, gaming_health_data!A:N, 6, FALSE)</f>
        <v>431</v>
      </c>
      <c r="N315">
        <f>VLOOKUP(A315, gaming_health_data!A:N, 7, FALSE)</f>
        <v>10</v>
      </c>
      <c r="O315">
        <f>VLOOKUP(A315, gaming_health_data!A:N, 9, FALSE)</f>
        <v>96</v>
      </c>
      <c r="P315">
        <f>VLOOKUP(A315, gaming_health_data!A:N, 10, FALSE)</f>
        <v>13</v>
      </c>
      <c r="Q315">
        <f>VLOOKUP(A315, gaming_health_data!A:N, 11, FALSE)</f>
        <v>18</v>
      </c>
      <c r="R315">
        <f>VLOOKUP(A315, gaming_health_data!A:N, 12, FALSE)</f>
        <v>22</v>
      </c>
      <c r="S315">
        <f>VLOOKUP(A315, gaming_health_data!A:N, 13, FALSE)</f>
        <v>22</v>
      </c>
      <c r="T315">
        <f>VLOOKUP(A315, gaming_health_data!A:N, 14, FALSE)</f>
        <v>43</v>
      </c>
    </row>
    <row r="316" spans="1:20" ht="15.75">
      <c r="A316">
        <v>10324</v>
      </c>
      <c r="B316" t="s">
        <v>1197</v>
      </c>
      <c r="C316">
        <v>21</v>
      </c>
      <c r="D316" t="s">
        <v>26</v>
      </c>
      <c r="E316" t="s">
        <v>53</v>
      </c>
      <c r="F316" s="3">
        <v>58088</v>
      </c>
      <c r="G316" t="s">
        <v>21</v>
      </c>
      <c r="H316" t="s">
        <v>21</v>
      </c>
      <c r="I316" s="4" t="str">
        <f>VLOOKUP(A316, gaming_health_data!A:N, 2, FALSE)</f>
        <v>Nintendo</v>
      </c>
      <c r="J316" t="str">
        <f>VLOOKUP(A316, gaming_health_data!A:N, 3, FALSE)</f>
        <v>MOBA</v>
      </c>
      <c r="K316" t="str">
        <f>VLOOKUP(A316, gaming_health_data!A:N, 4, FALSE)</f>
        <v>Challenge</v>
      </c>
      <c r="L316">
        <f>VLOOKUP(A316, gaming_health_data!A:N, 5, FALSE)</f>
        <v>5</v>
      </c>
      <c r="M316">
        <f>VLOOKUP(A316, gaming_health_data!A:N, 6, FALSE)</f>
        <v>200</v>
      </c>
      <c r="N316">
        <f>VLOOKUP(A316, gaming_health_data!A:N, 7, FALSE)</f>
        <v>9</v>
      </c>
      <c r="O316">
        <f>VLOOKUP(A316, gaming_health_data!A:N, 9, FALSE)</f>
        <v>76</v>
      </c>
      <c r="P316">
        <f>VLOOKUP(A316, gaming_health_data!A:N, 10, FALSE)</f>
        <v>89</v>
      </c>
      <c r="Q316">
        <f>VLOOKUP(A316, gaming_health_data!A:N, 11, FALSE)</f>
        <v>31</v>
      </c>
      <c r="R316">
        <f>VLOOKUP(A316, gaming_health_data!A:N, 12, FALSE)</f>
        <v>20</v>
      </c>
      <c r="S316">
        <f>VLOOKUP(A316, gaming_health_data!A:N, 13, FALSE)</f>
        <v>68</v>
      </c>
      <c r="T316">
        <f>VLOOKUP(A316, gaming_health_data!A:N, 14, FALSE)</f>
        <v>41</v>
      </c>
    </row>
    <row r="317" spans="1:20" ht="15.75">
      <c r="A317">
        <v>10325</v>
      </c>
      <c r="B317" t="s">
        <v>1198</v>
      </c>
      <c r="C317">
        <v>25</v>
      </c>
      <c r="D317" t="s">
        <v>26</v>
      </c>
      <c r="E317" t="s">
        <v>22</v>
      </c>
      <c r="F317" s="3">
        <v>2646</v>
      </c>
      <c r="G317" t="s">
        <v>21</v>
      </c>
      <c r="H317" t="s">
        <v>17</v>
      </c>
      <c r="I317" s="4" t="str">
        <f>VLOOKUP(A317, gaming_health_data!A:N, 2, FALSE)</f>
        <v>Cell Phone</v>
      </c>
      <c r="J317" t="str">
        <f>VLOOKUP(A317, gaming_health_data!A:N, 3, FALSE)</f>
        <v>Fighting</v>
      </c>
      <c r="K317" t="str">
        <f>VLOOKUP(A317, gaming_health_data!A:N, 4, FALSE)</f>
        <v>Habit</v>
      </c>
      <c r="L317">
        <f>VLOOKUP(A317, gaming_health_data!A:N, 5, FALSE)</f>
        <v>3</v>
      </c>
      <c r="M317">
        <f>VLOOKUP(A317, gaming_health_data!A:N, 6, FALSE)</f>
        <v>311</v>
      </c>
      <c r="N317">
        <f>VLOOKUP(A317, gaming_health_data!A:N, 7, FALSE)</f>
        <v>5</v>
      </c>
      <c r="O317">
        <f>VLOOKUP(A317, gaming_health_data!A:N, 9, FALSE)</f>
        <v>40</v>
      </c>
      <c r="P317">
        <f>VLOOKUP(A317, gaming_health_data!A:N, 10, FALSE)</f>
        <v>62</v>
      </c>
      <c r="Q317">
        <f>VLOOKUP(A317, gaming_health_data!A:N, 11, FALSE)</f>
        <v>38</v>
      </c>
      <c r="R317">
        <f>VLOOKUP(A317, gaming_health_data!A:N, 12, FALSE)</f>
        <v>92</v>
      </c>
      <c r="S317">
        <f>VLOOKUP(A317, gaming_health_data!A:N, 13, FALSE)</f>
        <v>54</v>
      </c>
      <c r="T317">
        <f>VLOOKUP(A317, gaming_health_data!A:N, 14, FALSE)</f>
        <v>90</v>
      </c>
    </row>
    <row r="318" spans="1:20" ht="15.75">
      <c r="A318">
        <v>10326</v>
      </c>
      <c r="B318" t="s">
        <v>1199</v>
      </c>
      <c r="C318">
        <v>31</v>
      </c>
      <c r="D318" t="s">
        <v>15</v>
      </c>
      <c r="E318" t="s">
        <v>56</v>
      </c>
      <c r="F318" s="3">
        <v>56880</v>
      </c>
      <c r="G318" t="s">
        <v>17</v>
      </c>
      <c r="H318" t="s">
        <v>21</v>
      </c>
      <c r="I318" s="4" t="str">
        <f>VLOOKUP(A318, gaming_health_data!A:N, 2, FALSE)</f>
        <v>Xbox</v>
      </c>
      <c r="J318" t="str">
        <f>VLOOKUP(A318, gaming_health_data!A:N, 3, FALSE)</f>
        <v>Sports</v>
      </c>
      <c r="K318" t="str">
        <f>VLOOKUP(A318, gaming_health_data!A:N, 4, FALSE)</f>
        <v>Boredom</v>
      </c>
      <c r="L318">
        <f>VLOOKUP(A318, gaming_health_data!A:N, 5, FALSE)</f>
        <v>6</v>
      </c>
      <c r="M318">
        <f>VLOOKUP(A318, gaming_health_data!A:N, 6, FALSE)</f>
        <v>588</v>
      </c>
      <c r="N318">
        <f>VLOOKUP(A318, gaming_health_data!A:N, 7, FALSE)</f>
        <v>4</v>
      </c>
      <c r="O318">
        <f>VLOOKUP(A318, gaming_health_data!A:N, 9, FALSE)</f>
        <v>88</v>
      </c>
      <c r="P318">
        <f>VLOOKUP(A318, gaming_health_data!A:N, 10, FALSE)</f>
        <v>57</v>
      </c>
      <c r="Q318">
        <f>VLOOKUP(A318, gaming_health_data!A:N, 11, FALSE)</f>
        <v>6</v>
      </c>
      <c r="R318">
        <f>VLOOKUP(A318, gaming_health_data!A:N, 12, FALSE)</f>
        <v>33</v>
      </c>
      <c r="S318">
        <f>VLOOKUP(A318, gaming_health_data!A:N, 13, FALSE)</f>
        <v>2</v>
      </c>
      <c r="T318">
        <f>VLOOKUP(A318, gaming_health_data!A:N, 14, FALSE)</f>
        <v>73</v>
      </c>
    </row>
    <row r="319" spans="1:20" ht="15.75">
      <c r="A319">
        <v>10327</v>
      </c>
      <c r="B319" t="s">
        <v>1200</v>
      </c>
      <c r="C319">
        <v>30</v>
      </c>
      <c r="D319" t="s">
        <v>15</v>
      </c>
      <c r="E319" t="s">
        <v>56</v>
      </c>
      <c r="F319" s="3">
        <v>32675</v>
      </c>
      <c r="G319" t="s">
        <v>21</v>
      </c>
      <c r="H319" t="s">
        <v>21</v>
      </c>
      <c r="I319" s="4" t="str">
        <f>VLOOKUP(A319, gaming_health_data!A:N, 2, FALSE)</f>
        <v>PC</v>
      </c>
      <c r="J319" t="str">
        <f>VLOOKUP(A319, gaming_health_data!A:N, 3, FALSE)</f>
        <v>Sports</v>
      </c>
      <c r="K319" t="str">
        <f>VLOOKUP(A319, gaming_health_data!A:N, 4, FALSE)</f>
        <v>Social Interaction</v>
      </c>
      <c r="L319">
        <f>VLOOKUP(A319, gaming_health_data!A:N, 5, FALSE)</f>
        <v>3</v>
      </c>
      <c r="M319">
        <f>VLOOKUP(A319, gaming_health_data!A:N, 6, FALSE)</f>
        <v>91</v>
      </c>
      <c r="N319">
        <f>VLOOKUP(A319, gaming_health_data!A:N, 7, FALSE)</f>
        <v>11</v>
      </c>
      <c r="O319">
        <f>VLOOKUP(A319, gaming_health_data!A:N, 9, FALSE)</f>
        <v>45</v>
      </c>
      <c r="P319">
        <f>VLOOKUP(A319, gaming_health_data!A:N, 10, FALSE)</f>
        <v>28</v>
      </c>
      <c r="Q319">
        <f>VLOOKUP(A319, gaming_health_data!A:N, 11, FALSE)</f>
        <v>96</v>
      </c>
      <c r="R319">
        <f>VLOOKUP(A319, gaming_health_data!A:N, 12, FALSE)</f>
        <v>75</v>
      </c>
      <c r="S319">
        <f>VLOOKUP(A319, gaming_health_data!A:N, 13, FALSE)</f>
        <v>27</v>
      </c>
      <c r="T319">
        <f>VLOOKUP(A319, gaming_health_data!A:N, 14, FALSE)</f>
        <v>85</v>
      </c>
    </row>
    <row r="320" spans="1:20" ht="15.75">
      <c r="A320">
        <v>10328</v>
      </c>
      <c r="B320" t="s">
        <v>1201</v>
      </c>
      <c r="C320">
        <v>18</v>
      </c>
      <c r="D320" t="s">
        <v>26</v>
      </c>
      <c r="E320" t="s">
        <v>16</v>
      </c>
      <c r="F320" s="3">
        <v>169184</v>
      </c>
      <c r="G320" t="s">
        <v>17</v>
      </c>
      <c r="H320" t="s">
        <v>21</v>
      </c>
      <c r="I320" s="4" t="str">
        <f>VLOOKUP(A320, gaming_health_data!A:N, 2, FALSE)</f>
        <v>Tablet</v>
      </c>
      <c r="J320" t="str">
        <f>VLOOKUP(A320, gaming_health_data!A:N, 3, FALSE)</f>
        <v>MMORPG</v>
      </c>
      <c r="K320" t="str">
        <f>VLOOKUP(A320, gaming_health_data!A:N, 4, FALSE)</f>
        <v>Challenge</v>
      </c>
      <c r="L320">
        <f>VLOOKUP(A320, gaming_health_data!A:N, 5, FALSE)</f>
        <v>6</v>
      </c>
      <c r="M320">
        <f>VLOOKUP(A320, gaming_health_data!A:N, 6, FALSE)</f>
        <v>27</v>
      </c>
      <c r="N320">
        <f>VLOOKUP(A320, gaming_health_data!A:N, 7, FALSE)</f>
        <v>4</v>
      </c>
      <c r="O320">
        <f>VLOOKUP(A320, gaming_health_data!A:N, 9, FALSE)</f>
        <v>68</v>
      </c>
      <c r="P320">
        <f>VLOOKUP(A320, gaming_health_data!A:N, 10, FALSE)</f>
        <v>86</v>
      </c>
      <c r="Q320">
        <f>VLOOKUP(A320, gaming_health_data!A:N, 11, FALSE)</f>
        <v>21</v>
      </c>
      <c r="R320">
        <f>VLOOKUP(A320, gaming_health_data!A:N, 12, FALSE)</f>
        <v>96</v>
      </c>
      <c r="S320">
        <f>VLOOKUP(A320, gaming_health_data!A:N, 13, FALSE)</f>
        <v>60</v>
      </c>
      <c r="T320">
        <f>VLOOKUP(A320, gaming_health_data!A:N, 14, FALSE)</f>
        <v>5</v>
      </c>
    </row>
    <row r="321" spans="1:20" ht="15.75">
      <c r="A321">
        <v>10329</v>
      </c>
      <c r="B321" t="s">
        <v>1202</v>
      </c>
      <c r="C321">
        <v>20</v>
      </c>
      <c r="D321" t="s">
        <v>26</v>
      </c>
      <c r="E321" t="s">
        <v>30</v>
      </c>
      <c r="F321" s="3">
        <v>14975</v>
      </c>
      <c r="G321" t="s">
        <v>21</v>
      </c>
      <c r="H321" t="s">
        <v>17</v>
      </c>
      <c r="I321" s="4" t="str">
        <f>VLOOKUP(A321, gaming_health_data!A:N, 2, FALSE)</f>
        <v>Cell Phone</v>
      </c>
      <c r="J321" t="str">
        <f>VLOOKUP(A321, gaming_health_data!A:N, 3, FALSE)</f>
        <v>Strategy</v>
      </c>
      <c r="K321" t="str">
        <f>VLOOKUP(A321, gaming_health_data!A:N, 4, FALSE)</f>
        <v>Boredom</v>
      </c>
      <c r="L321">
        <f>VLOOKUP(A321, gaming_health_data!A:N, 5, FALSE)</f>
        <v>9</v>
      </c>
      <c r="M321">
        <f>VLOOKUP(A321, gaming_health_data!A:N, 6, FALSE)</f>
        <v>120</v>
      </c>
      <c r="N321">
        <f>VLOOKUP(A321, gaming_health_data!A:N, 7, FALSE)</f>
        <v>8</v>
      </c>
      <c r="O321">
        <f>VLOOKUP(A321, gaming_health_data!A:N, 9, FALSE)</f>
        <v>10</v>
      </c>
      <c r="P321">
        <f>VLOOKUP(A321, gaming_health_data!A:N, 10, FALSE)</f>
        <v>47</v>
      </c>
      <c r="Q321">
        <f>VLOOKUP(A321, gaming_health_data!A:N, 11, FALSE)</f>
        <v>85</v>
      </c>
      <c r="R321">
        <f>VLOOKUP(A321, gaming_health_data!A:N, 12, FALSE)</f>
        <v>5</v>
      </c>
      <c r="S321">
        <f>VLOOKUP(A321, gaming_health_data!A:N, 13, FALSE)</f>
        <v>96</v>
      </c>
      <c r="T321">
        <f>VLOOKUP(A321, gaming_health_data!A:N, 14, FALSE)</f>
        <v>9</v>
      </c>
    </row>
    <row r="322" spans="1:20" ht="15.75">
      <c r="A322">
        <v>10330</v>
      </c>
      <c r="B322" t="s">
        <v>1203</v>
      </c>
      <c r="C322">
        <v>34</v>
      </c>
      <c r="D322" t="s">
        <v>15</v>
      </c>
      <c r="E322" t="s">
        <v>49</v>
      </c>
      <c r="F322" s="3">
        <v>73183</v>
      </c>
      <c r="G322" t="s">
        <v>17</v>
      </c>
      <c r="H322" t="s">
        <v>21</v>
      </c>
      <c r="I322" s="4" t="str">
        <f>VLOOKUP(A322, gaming_health_data!A:N, 2, FALSE)</f>
        <v>PlayStation</v>
      </c>
      <c r="J322" t="str">
        <f>VLOOKUP(A322, gaming_health_data!A:N, 3, FALSE)</f>
        <v>FPS</v>
      </c>
      <c r="K322" t="str">
        <f>VLOOKUP(A322, gaming_health_data!A:N, 4, FALSE)</f>
        <v>Escapism</v>
      </c>
      <c r="L322">
        <f>VLOOKUP(A322, gaming_health_data!A:N, 5, FALSE)</f>
        <v>7</v>
      </c>
      <c r="M322">
        <f>VLOOKUP(A322, gaming_health_data!A:N, 6, FALSE)</f>
        <v>564</v>
      </c>
      <c r="N322">
        <f>VLOOKUP(A322, gaming_health_data!A:N, 7, FALSE)</f>
        <v>4</v>
      </c>
      <c r="O322">
        <f>VLOOKUP(A322, gaming_health_data!A:N, 9, FALSE)</f>
        <v>15</v>
      </c>
      <c r="P322">
        <f>VLOOKUP(A322, gaming_health_data!A:N, 10, FALSE)</f>
        <v>73</v>
      </c>
      <c r="Q322">
        <f>VLOOKUP(A322, gaming_health_data!A:N, 11, FALSE)</f>
        <v>49</v>
      </c>
      <c r="R322">
        <f>VLOOKUP(A322, gaming_health_data!A:N, 12, FALSE)</f>
        <v>38</v>
      </c>
      <c r="S322">
        <f>VLOOKUP(A322, gaming_health_data!A:N, 13, FALSE)</f>
        <v>39</v>
      </c>
      <c r="T322">
        <f>VLOOKUP(A322, gaming_health_data!A:N, 14, FALSE)</f>
        <v>59</v>
      </c>
    </row>
    <row r="323" spans="1:20" ht="15.75">
      <c r="A323">
        <v>10331</v>
      </c>
      <c r="B323" t="s">
        <v>1204</v>
      </c>
      <c r="C323">
        <v>28</v>
      </c>
      <c r="D323" t="s">
        <v>27</v>
      </c>
      <c r="E323" t="s">
        <v>30</v>
      </c>
      <c r="F323" s="3">
        <v>115604</v>
      </c>
      <c r="G323" t="s">
        <v>17</v>
      </c>
      <c r="H323" t="s">
        <v>17</v>
      </c>
      <c r="I323" s="4" t="str">
        <f>VLOOKUP(A323, gaming_health_data!A:N, 2, FALSE)</f>
        <v>PC</v>
      </c>
      <c r="J323" t="str">
        <f>VLOOKUP(A323, gaming_health_data!A:N, 3, FALSE)</f>
        <v>Horror</v>
      </c>
      <c r="K323" t="str">
        <f>VLOOKUP(A323, gaming_health_data!A:N, 4, FALSE)</f>
        <v>Competition</v>
      </c>
      <c r="L323">
        <f>VLOOKUP(A323, gaming_health_data!A:N, 5, FALSE)</f>
        <v>5</v>
      </c>
      <c r="M323">
        <f>VLOOKUP(A323, gaming_health_data!A:N, 6, FALSE)</f>
        <v>15</v>
      </c>
      <c r="N323">
        <f>VLOOKUP(A323, gaming_health_data!A:N, 7, FALSE)</f>
        <v>6</v>
      </c>
      <c r="O323">
        <f>VLOOKUP(A323, gaming_health_data!A:N, 9, FALSE)</f>
        <v>65</v>
      </c>
      <c r="P323">
        <f>VLOOKUP(A323, gaming_health_data!A:N, 10, FALSE)</f>
        <v>99</v>
      </c>
      <c r="Q323">
        <f>VLOOKUP(A323, gaming_health_data!A:N, 11, FALSE)</f>
        <v>77</v>
      </c>
      <c r="R323">
        <f>VLOOKUP(A323, gaming_health_data!A:N, 12, FALSE)</f>
        <v>71</v>
      </c>
      <c r="S323">
        <f>VLOOKUP(A323, gaming_health_data!A:N, 13, FALSE)</f>
        <v>68</v>
      </c>
      <c r="T323">
        <f>VLOOKUP(A323, gaming_health_data!A:N, 14, FALSE)</f>
        <v>7</v>
      </c>
    </row>
    <row r="324" spans="1:20" ht="15.75">
      <c r="A324">
        <v>10332</v>
      </c>
      <c r="B324" t="s">
        <v>1205</v>
      </c>
      <c r="C324">
        <v>25</v>
      </c>
      <c r="D324" t="s">
        <v>15</v>
      </c>
      <c r="E324" t="s">
        <v>49</v>
      </c>
      <c r="F324" s="3">
        <v>7348</v>
      </c>
      <c r="G324" t="s">
        <v>17</v>
      </c>
      <c r="H324" t="s">
        <v>17</v>
      </c>
      <c r="I324" s="4" t="str">
        <f>VLOOKUP(A324, gaming_health_data!A:N, 2, FALSE)</f>
        <v>PC</v>
      </c>
      <c r="J324" t="str">
        <f>VLOOKUP(A324, gaming_health_data!A:N, 3, FALSE)</f>
        <v>Sports</v>
      </c>
      <c r="K324" t="str">
        <f>VLOOKUP(A324, gaming_health_data!A:N, 4, FALSE)</f>
        <v>Stress Relief</v>
      </c>
      <c r="L324">
        <f>VLOOKUP(A324, gaming_health_data!A:N, 5, FALSE)</f>
        <v>6</v>
      </c>
      <c r="M324">
        <f>VLOOKUP(A324, gaming_health_data!A:N, 6, FALSE)</f>
        <v>990</v>
      </c>
      <c r="N324">
        <f>VLOOKUP(A324, gaming_health_data!A:N, 7, FALSE)</f>
        <v>6</v>
      </c>
      <c r="O324">
        <f>VLOOKUP(A324, gaming_health_data!A:N, 9, FALSE)</f>
        <v>93</v>
      </c>
      <c r="P324">
        <f>VLOOKUP(A324, gaming_health_data!A:N, 10, FALSE)</f>
        <v>42</v>
      </c>
      <c r="Q324">
        <f>VLOOKUP(A324, gaming_health_data!A:N, 11, FALSE)</f>
        <v>89</v>
      </c>
      <c r="R324">
        <f>VLOOKUP(A324, gaming_health_data!A:N, 12, FALSE)</f>
        <v>48</v>
      </c>
      <c r="S324">
        <f>VLOOKUP(A324, gaming_health_data!A:N, 13, FALSE)</f>
        <v>44</v>
      </c>
      <c r="T324">
        <f>VLOOKUP(A324, gaming_health_data!A:N, 14, FALSE)</f>
        <v>86</v>
      </c>
    </row>
    <row r="325" spans="1:20" ht="15.75">
      <c r="A325">
        <v>10333</v>
      </c>
      <c r="B325" t="s">
        <v>1206</v>
      </c>
      <c r="C325">
        <v>30</v>
      </c>
      <c r="D325" t="s">
        <v>26</v>
      </c>
      <c r="E325" t="s">
        <v>39</v>
      </c>
      <c r="F325" s="3">
        <v>122238</v>
      </c>
      <c r="G325" t="s">
        <v>17</v>
      </c>
      <c r="H325" t="s">
        <v>21</v>
      </c>
      <c r="I325" s="4" t="str">
        <f>VLOOKUP(A325, gaming_health_data!A:N, 2, FALSE)</f>
        <v>Nintendo</v>
      </c>
      <c r="J325" t="str">
        <f>VLOOKUP(A325, gaming_health_data!A:N, 3, FALSE)</f>
        <v>FPS</v>
      </c>
      <c r="K325" t="str">
        <f>VLOOKUP(A325, gaming_health_data!A:N, 4, FALSE)</f>
        <v>Challenge</v>
      </c>
      <c r="L325">
        <f>VLOOKUP(A325, gaming_health_data!A:N, 5, FALSE)</f>
        <v>7</v>
      </c>
      <c r="M325">
        <f>VLOOKUP(A325, gaming_health_data!A:N, 6, FALSE)</f>
        <v>27</v>
      </c>
      <c r="N325">
        <f>VLOOKUP(A325, gaming_health_data!A:N, 7, FALSE)</f>
        <v>10</v>
      </c>
      <c r="O325">
        <f>VLOOKUP(A325, gaming_health_data!A:N, 9, FALSE)</f>
        <v>46</v>
      </c>
      <c r="P325">
        <f>VLOOKUP(A325, gaming_health_data!A:N, 10, FALSE)</f>
        <v>37</v>
      </c>
      <c r="Q325">
        <f>VLOOKUP(A325, gaming_health_data!A:N, 11, FALSE)</f>
        <v>16</v>
      </c>
      <c r="R325">
        <f>VLOOKUP(A325, gaming_health_data!A:N, 12, FALSE)</f>
        <v>9</v>
      </c>
      <c r="S325">
        <f>VLOOKUP(A325, gaming_health_data!A:N, 13, FALSE)</f>
        <v>78</v>
      </c>
      <c r="T325">
        <f>VLOOKUP(A325, gaming_health_data!A:N, 14, FALSE)</f>
        <v>79</v>
      </c>
    </row>
    <row r="326" spans="1:20" ht="15.75">
      <c r="A326">
        <v>10334</v>
      </c>
      <c r="B326" t="s">
        <v>1207</v>
      </c>
      <c r="C326">
        <v>24</v>
      </c>
      <c r="D326" t="s">
        <v>15</v>
      </c>
      <c r="E326" t="s">
        <v>53</v>
      </c>
      <c r="F326" s="3">
        <v>13750</v>
      </c>
      <c r="G326" t="s">
        <v>21</v>
      </c>
      <c r="H326" t="s">
        <v>17</v>
      </c>
      <c r="I326" s="4" t="str">
        <f>VLOOKUP(A326, gaming_health_data!A:N, 2, FALSE)</f>
        <v>PC</v>
      </c>
      <c r="J326" t="str">
        <f>VLOOKUP(A326, gaming_health_data!A:N, 3, FALSE)</f>
        <v>RPG</v>
      </c>
      <c r="K326" t="str">
        <f>VLOOKUP(A326, gaming_health_data!A:N, 4, FALSE)</f>
        <v>Competition</v>
      </c>
      <c r="L326">
        <f>VLOOKUP(A326, gaming_health_data!A:N, 5, FALSE)</f>
        <v>4</v>
      </c>
      <c r="M326">
        <f>VLOOKUP(A326, gaming_health_data!A:N, 6, FALSE)</f>
        <v>533</v>
      </c>
      <c r="N326">
        <f>VLOOKUP(A326, gaming_health_data!A:N, 7, FALSE)</f>
        <v>9</v>
      </c>
      <c r="O326">
        <f>VLOOKUP(A326, gaming_health_data!A:N, 9, FALSE)</f>
        <v>30</v>
      </c>
      <c r="P326">
        <f>VLOOKUP(A326, gaming_health_data!A:N, 10, FALSE)</f>
        <v>34</v>
      </c>
      <c r="Q326">
        <f>VLOOKUP(A326, gaming_health_data!A:N, 11, FALSE)</f>
        <v>43</v>
      </c>
      <c r="R326">
        <f>VLOOKUP(A326, gaming_health_data!A:N, 12, FALSE)</f>
        <v>31</v>
      </c>
      <c r="S326">
        <f>VLOOKUP(A326, gaming_health_data!A:N, 13, FALSE)</f>
        <v>23</v>
      </c>
      <c r="T326">
        <f>VLOOKUP(A326, gaming_health_data!A:N, 14, FALSE)</f>
        <v>32</v>
      </c>
    </row>
    <row r="327" spans="1:20" ht="15.75">
      <c r="A327">
        <v>10335</v>
      </c>
      <c r="B327" t="s">
        <v>1208</v>
      </c>
      <c r="C327">
        <v>19</v>
      </c>
      <c r="D327" t="s">
        <v>15</v>
      </c>
      <c r="E327" t="s">
        <v>44</v>
      </c>
      <c r="F327" s="3">
        <v>130759</v>
      </c>
      <c r="G327" t="s">
        <v>21</v>
      </c>
      <c r="H327" t="s">
        <v>17</v>
      </c>
      <c r="I327" s="4" t="str">
        <f>VLOOKUP(A327, gaming_health_data!A:N, 2, FALSE)</f>
        <v>Xbox</v>
      </c>
      <c r="J327" t="str">
        <f>VLOOKUP(A327, gaming_health_data!A:N, 3, FALSE)</f>
        <v>RPG</v>
      </c>
      <c r="K327" t="str">
        <f>VLOOKUP(A327, gaming_health_data!A:N, 4, FALSE)</f>
        <v>Challenge</v>
      </c>
      <c r="L327">
        <f>VLOOKUP(A327, gaming_health_data!A:N, 5, FALSE)</f>
        <v>4</v>
      </c>
      <c r="M327">
        <f>VLOOKUP(A327, gaming_health_data!A:N, 6, FALSE)</f>
        <v>620</v>
      </c>
      <c r="N327">
        <f>VLOOKUP(A327, gaming_health_data!A:N, 7, FALSE)</f>
        <v>5</v>
      </c>
      <c r="O327">
        <f>VLOOKUP(A327, gaming_health_data!A:N, 9, FALSE)</f>
        <v>58</v>
      </c>
      <c r="P327">
        <f>VLOOKUP(A327, gaming_health_data!A:N, 10, FALSE)</f>
        <v>9</v>
      </c>
      <c r="Q327">
        <f>VLOOKUP(A327, gaming_health_data!A:N, 11, FALSE)</f>
        <v>65</v>
      </c>
      <c r="R327">
        <f>VLOOKUP(A327, gaming_health_data!A:N, 12, FALSE)</f>
        <v>91</v>
      </c>
      <c r="S327">
        <f>VLOOKUP(A327, gaming_health_data!A:N, 13, FALSE)</f>
        <v>27</v>
      </c>
      <c r="T327">
        <f>VLOOKUP(A327, gaming_health_data!A:N, 14, FALSE)</f>
        <v>6</v>
      </c>
    </row>
    <row r="328" spans="1:20" ht="15.75">
      <c r="A328">
        <v>10336</v>
      </c>
      <c r="B328" t="s">
        <v>1209</v>
      </c>
      <c r="C328">
        <v>19</v>
      </c>
      <c r="D328" t="s">
        <v>26</v>
      </c>
      <c r="E328" t="s">
        <v>44</v>
      </c>
      <c r="F328" s="3">
        <v>45614</v>
      </c>
      <c r="G328" t="s">
        <v>17</v>
      </c>
      <c r="H328" t="s">
        <v>21</v>
      </c>
      <c r="I328" s="4" t="str">
        <f>VLOOKUP(A328, gaming_health_data!A:N, 2, FALSE)</f>
        <v>Cell Phone</v>
      </c>
      <c r="J328" t="str">
        <f>VLOOKUP(A328, gaming_health_data!A:N, 3, FALSE)</f>
        <v>RPG</v>
      </c>
      <c r="K328" t="str">
        <f>VLOOKUP(A328, gaming_health_data!A:N, 4, FALSE)</f>
        <v>Social Interaction</v>
      </c>
      <c r="L328">
        <f>VLOOKUP(A328, gaming_health_data!A:N, 5, FALSE)</f>
        <v>6</v>
      </c>
      <c r="M328">
        <f>VLOOKUP(A328, gaming_health_data!A:N, 6, FALSE)</f>
        <v>599</v>
      </c>
      <c r="N328">
        <f>VLOOKUP(A328, gaming_health_data!A:N, 7, FALSE)</f>
        <v>4</v>
      </c>
      <c r="O328">
        <f>VLOOKUP(A328, gaming_health_data!A:N, 9, FALSE)</f>
        <v>3</v>
      </c>
      <c r="P328">
        <f>VLOOKUP(A328, gaming_health_data!A:N, 10, FALSE)</f>
        <v>47</v>
      </c>
      <c r="Q328">
        <f>VLOOKUP(A328, gaming_health_data!A:N, 11, FALSE)</f>
        <v>35</v>
      </c>
      <c r="R328">
        <f>VLOOKUP(A328, gaming_health_data!A:N, 12, FALSE)</f>
        <v>57</v>
      </c>
      <c r="S328">
        <f>VLOOKUP(A328, gaming_health_data!A:N, 13, FALSE)</f>
        <v>88</v>
      </c>
      <c r="T328">
        <f>VLOOKUP(A328, gaming_health_data!A:N, 14, FALSE)</f>
        <v>86</v>
      </c>
    </row>
    <row r="329" spans="1:20" ht="15.75">
      <c r="A329">
        <v>10337</v>
      </c>
      <c r="B329" t="s">
        <v>1210</v>
      </c>
      <c r="C329">
        <v>29</v>
      </c>
      <c r="D329" t="s">
        <v>15</v>
      </c>
      <c r="E329" t="s">
        <v>30</v>
      </c>
      <c r="F329" s="3">
        <v>6178</v>
      </c>
      <c r="G329" t="s">
        <v>21</v>
      </c>
      <c r="H329" t="s">
        <v>21</v>
      </c>
      <c r="I329" s="4" t="str">
        <f>VLOOKUP(A329, gaming_health_data!A:N, 2, FALSE)</f>
        <v>Tablet</v>
      </c>
      <c r="J329" t="str">
        <f>VLOOKUP(A329, gaming_health_data!A:N, 3, FALSE)</f>
        <v>Racing</v>
      </c>
      <c r="K329" t="str">
        <f>VLOOKUP(A329, gaming_health_data!A:N, 4, FALSE)</f>
        <v>Competition</v>
      </c>
      <c r="L329">
        <f>VLOOKUP(A329, gaming_health_data!A:N, 5, FALSE)</f>
        <v>1</v>
      </c>
      <c r="M329">
        <f>VLOOKUP(A329, gaming_health_data!A:N, 6, FALSE)</f>
        <v>243</v>
      </c>
      <c r="N329">
        <f>VLOOKUP(A329, gaming_health_data!A:N, 7, FALSE)</f>
        <v>6</v>
      </c>
      <c r="O329">
        <f>VLOOKUP(A329, gaming_health_data!A:N, 9, FALSE)</f>
        <v>1</v>
      </c>
      <c r="P329">
        <f>VLOOKUP(A329, gaming_health_data!A:N, 10, FALSE)</f>
        <v>39</v>
      </c>
      <c r="Q329">
        <f>VLOOKUP(A329, gaming_health_data!A:N, 11, FALSE)</f>
        <v>77</v>
      </c>
      <c r="R329">
        <f>VLOOKUP(A329, gaming_health_data!A:N, 12, FALSE)</f>
        <v>38</v>
      </c>
      <c r="S329">
        <f>VLOOKUP(A329, gaming_health_data!A:N, 13, FALSE)</f>
        <v>3</v>
      </c>
      <c r="T329">
        <f>VLOOKUP(A329, gaming_health_data!A:N, 14, FALSE)</f>
        <v>83</v>
      </c>
    </row>
    <row r="330" spans="1:20" ht="15.75">
      <c r="A330">
        <v>10338</v>
      </c>
      <c r="B330" t="s">
        <v>1211</v>
      </c>
      <c r="C330">
        <v>26</v>
      </c>
      <c r="D330" t="s">
        <v>26</v>
      </c>
      <c r="E330" t="s">
        <v>54</v>
      </c>
      <c r="F330" s="3">
        <v>161768</v>
      </c>
      <c r="G330" t="s">
        <v>17</v>
      </c>
      <c r="H330" t="s">
        <v>17</v>
      </c>
      <c r="I330" s="4" t="str">
        <f>VLOOKUP(A330, gaming_health_data!A:N, 2, FALSE)</f>
        <v>Cell Phone</v>
      </c>
      <c r="J330" t="str">
        <f>VLOOKUP(A330, gaming_health_data!A:N, 3, FALSE)</f>
        <v>MMORPG</v>
      </c>
      <c r="K330" t="str">
        <f>VLOOKUP(A330, gaming_health_data!A:N, 4, FALSE)</f>
        <v>Relaxation</v>
      </c>
      <c r="L330">
        <f>VLOOKUP(A330, gaming_health_data!A:N, 5, FALSE)</f>
        <v>7</v>
      </c>
      <c r="M330">
        <f>VLOOKUP(A330, gaming_health_data!A:N, 6, FALSE)</f>
        <v>307</v>
      </c>
      <c r="N330">
        <f>VLOOKUP(A330, gaming_health_data!A:N, 7, FALSE)</f>
        <v>11</v>
      </c>
      <c r="O330">
        <f>VLOOKUP(A330, gaming_health_data!A:N, 9, FALSE)</f>
        <v>25</v>
      </c>
      <c r="P330">
        <f>VLOOKUP(A330, gaming_health_data!A:N, 10, FALSE)</f>
        <v>37</v>
      </c>
      <c r="Q330">
        <f>VLOOKUP(A330, gaming_health_data!A:N, 11, FALSE)</f>
        <v>86</v>
      </c>
      <c r="R330">
        <f>VLOOKUP(A330, gaming_health_data!A:N, 12, FALSE)</f>
        <v>70</v>
      </c>
      <c r="S330">
        <f>VLOOKUP(A330, gaming_health_data!A:N, 13, FALSE)</f>
        <v>7</v>
      </c>
      <c r="T330">
        <f>VLOOKUP(A330, gaming_health_data!A:N, 14, FALSE)</f>
        <v>95</v>
      </c>
    </row>
    <row r="331" spans="1:20" ht="15.75">
      <c r="A331">
        <v>10339</v>
      </c>
      <c r="B331" t="s">
        <v>1212</v>
      </c>
      <c r="C331">
        <v>22</v>
      </c>
      <c r="D331" t="s">
        <v>15</v>
      </c>
      <c r="E331" t="s">
        <v>44</v>
      </c>
      <c r="F331" s="3">
        <v>149228</v>
      </c>
      <c r="G331" t="s">
        <v>21</v>
      </c>
      <c r="H331" t="s">
        <v>21</v>
      </c>
      <c r="I331" s="4" t="str">
        <f>VLOOKUP(A331, gaming_health_data!A:N, 2, FALSE)</f>
        <v>Nintendo</v>
      </c>
      <c r="J331" t="str">
        <f>VLOOKUP(A331, gaming_health_data!A:N, 3, FALSE)</f>
        <v>Racing</v>
      </c>
      <c r="K331" t="str">
        <f>VLOOKUP(A331, gaming_health_data!A:N, 4, FALSE)</f>
        <v>Escapism</v>
      </c>
      <c r="L331">
        <f>VLOOKUP(A331, gaming_health_data!A:N, 5, FALSE)</f>
        <v>7</v>
      </c>
      <c r="M331">
        <f>VLOOKUP(A331, gaming_health_data!A:N, 6, FALSE)</f>
        <v>544</v>
      </c>
      <c r="N331">
        <f>VLOOKUP(A331, gaming_health_data!A:N, 7, FALSE)</f>
        <v>5</v>
      </c>
      <c r="O331">
        <f>VLOOKUP(A331, gaming_health_data!A:N, 9, FALSE)</f>
        <v>99</v>
      </c>
      <c r="P331">
        <f>VLOOKUP(A331, gaming_health_data!A:N, 10, FALSE)</f>
        <v>97</v>
      </c>
      <c r="Q331">
        <f>VLOOKUP(A331, gaming_health_data!A:N, 11, FALSE)</f>
        <v>87</v>
      </c>
      <c r="R331">
        <f>VLOOKUP(A331, gaming_health_data!A:N, 12, FALSE)</f>
        <v>62</v>
      </c>
      <c r="S331">
        <f>VLOOKUP(A331, gaming_health_data!A:N, 13, FALSE)</f>
        <v>47</v>
      </c>
      <c r="T331">
        <f>VLOOKUP(A331, gaming_health_data!A:N, 14, FALSE)</f>
        <v>95</v>
      </c>
    </row>
    <row r="332" spans="1:20" ht="15.75">
      <c r="A332">
        <v>10340</v>
      </c>
      <c r="B332" t="s">
        <v>1213</v>
      </c>
      <c r="C332">
        <v>30</v>
      </c>
      <c r="D332" t="s">
        <v>15</v>
      </c>
      <c r="E332" t="s">
        <v>27</v>
      </c>
      <c r="F332" s="3">
        <v>25535</v>
      </c>
      <c r="G332" t="s">
        <v>17</v>
      </c>
      <c r="H332" t="s">
        <v>21</v>
      </c>
      <c r="I332" s="4" t="str">
        <f>VLOOKUP(A332, gaming_health_data!A:N, 2, FALSE)</f>
        <v>Xbox</v>
      </c>
      <c r="J332" t="str">
        <f>VLOOKUP(A332, gaming_health_data!A:N, 3, FALSE)</f>
        <v>FPS</v>
      </c>
      <c r="K332" t="str">
        <f>VLOOKUP(A332, gaming_health_data!A:N, 4, FALSE)</f>
        <v>Entertainment</v>
      </c>
      <c r="L332">
        <f>VLOOKUP(A332, gaming_health_data!A:N, 5, FALSE)</f>
        <v>8</v>
      </c>
      <c r="M332">
        <f>VLOOKUP(A332, gaming_health_data!A:N, 6, FALSE)</f>
        <v>688</v>
      </c>
      <c r="N332">
        <f>VLOOKUP(A332, gaming_health_data!A:N, 7, FALSE)</f>
        <v>8</v>
      </c>
      <c r="O332">
        <f>VLOOKUP(A332, gaming_health_data!A:N, 9, FALSE)</f>
        <v>37</v>
      </c>
      <c r="P332">
        <f>VLOOKUP(A332, gaming_health_data!A:N, 10, FALSE)</f>
        <v>9</v>
      </c>
      <c r="Q332">
        <f>VLOOKUP(A332, gaming_health_data!A:N, 11, FALSE)</f>
        <v>49</v>
      </c>
      <c r="R332">
        <f>VLOOKUP(A332, gaming_health_data!A:N, 12, FALSE)</f>
        <v>31</v>
      </c>
      <c r="S332">
        <f>VLOOKUP(A332, gaming_health_data!A:N, 13, FALSE)</f>
        <v>11</v>
      </c>
      <c r="T332">
        <f>VLOOKUP(A332, gaming_health_data!A:N, 14, FALSE)</f>
        <v>11</v>
      </c>
    </row>
    <row r="333" spans="1:20" ht="15.75">
      <c r="A333">
        <v>10341</v>
      </c>
      <c r="B333" t="s">
        <v>1214</v>
      </c>
      <c r="C333">
        <v>23</v>
      </c>
      <c r="D333" t="s">
        <v>15</v>
      </c>
      <c r="E333" t="s">
        <v>39</v>
      </c>
      <c r="F333" s="3">
        <v>48849</v>
      </c>
      <c r="G333" t="s">
        <v>17</v>
      </c>
      <c r="H333" t="s">
        <v>17</v>
      </c>
      <c r="I333" s="4" t="str">
        <f>VLOOKUP(A333, gaming_health_data!A:N, 2, FALSE)</f>
        <v>Xbox</v>
      </c>
      <c r="J333" t="str">
        <f>VLOOKUP(A333, gaming_health_data!A:N, 3, FALSE)</f>
        <v>Racing</v>
      </c>
      <c r="K333" t="str">
        <f>VLOOKUP(A333, gaming_health_data!A:N, 4, FALSE)</f>
        <v>Challenge</v>
      </c>
      <c r="L333">
        <f>VLOOKUP(A333, gaming_health_data!A:N, 5, FALSE)</f>
        <v>8</v>
      </c>
      <c r="M333">
        <f>VLOOKUP(A333, gaming_health_data!A:N, 6, FALSE)</f>
        <v>554</v>
      </c>
      <c r="N333">
        <f>VLOOKUP(A333, gaming_health_data!A:N, 7, FALSE)</f>
        <v>10</v>
      </c>
      <c r="O333">
        <f>VLOOKUP(A333, gaming_health_data!A:N, 9, FALSE)</f>
        <v>43</v>
      </c>
      <c r="P333">
        <f>VLOOKUP(A333, gaming_health_data!A:N, 10, FALSE)</f>
        <v>92</v>
      </c>
      <c r="Q333">
        <f>VLOOKUP(A333, gaming_health_data!A:N, 11, FALSE)</f>
        <v>37</v>
      </c>
      <c r="R333">
        <f>VLOOKUP(A333, gaming_health_data!A:N, 12, FALSE)</f>
        <v>45</v>
      </c>
      <c r="S333">
        <f>VLOOKUP(A333, gaming_health_data!A:N, 13, FALSE)</f>
        <v>98</v>
      </c>
      <c r="T333">
        <f>VLOOKUP(A333, gaming_health_data!A:N, 14, FALSE)</f>
        <v>13</v>
      </c>
    </row>
    <row r="334" spans="1:20" ht="15.75">
      <c r="A334">
        <v>10342</v>
      </c>
      <c r="B334" t="s">
        <v>1215</v>
      </c>
      <c r="C334">
        <v>26</v>
      </c>
      <c r="D334" t="s">
        <v>26</v>
      </c>
      <c r="E334" t="s">
        <v>41</v>
      </c>
      <c r="F334" s="3">
        <v>112892</v>
      </c>
      <c r="G334" t="s">
        <v>17</v>
      </c>
      <c r="H334" t="s">
        <v>21</v>
      </c>
      <c r="I334" s="4" t="str">
        <f>VLOOKUP(A334, gaming_health_data!A:N, 2, FALSE)</f>
        <v>PC</v>
      </c>
      <c r="J334" t="str">
        <f>VLOOKUP(A334, gaming_health_data!A:N, 3, FALSE)</f>
        <v>Horror</v>
      </c>
      <c r="K334" t="str">
        <f>VLOOKUP(A334, gaming_health_data!A:N, 4, FALSE)</f>
        <v>Loneliness</v>
      </c>
      <c r="L334">
        <f>VLOOKUP(A334, gaming_health_data!A:N, 5, FALSE)</f>
        <v>1</v>
      </c>
      <c r="M334">
        <f>VLOOKUP(A334, gaming_health_data!A:N, 6, FALSE)</f>
        <v>142</v>
      </c>
      <c r="N334">
        <f>VLOOKUP(A334, gaming_health_data!A:N, 7, FALSE)</f>
        <v>11</v>
      </c>
      <c r="O334">
        <f>VLOOKUP(A334, gaming_health_data!A:N, 9, FALSE)</f>
        <v>39</v>
      </c>
      <c r="P334">
        <f>VLOOKUP(A334, gaming_health_data!A:N, 10, FALSE)</f>
        <v>82</v>
      </c>
      <c r="Q334">
        <f>VLOOKUP(A334, gaming_health_data!A:N, 11, FALSE)</f>
        <v>54</v>
      </c>
      <c r="R334">
        <f>VLOOKUP(A334, gaming_health_data!A:N, 12, FALSE)</f>
        <v>10</v>
      </c>
      <c r="S334">
        <f>VLOOKUP(A334, gaming_health_data!A:N, 13, FALSE)</f>
        <v>16</v>
      </c>
      <c r="T334">
        <f>VLOOKUP(A334, gaming_health_data!A:N, 14, FALSE)</f>
        <v>70</v>
      </c>
    </row>
    <row r="335" spans="1:20" ht="15.75">
      <c r="A335">
        <v>10343</v>
      </c>
      <c r="B335" t="s">
        <v>1216</v>
      </c>
      <c r="C335">
        <v>19</v>
      </c>
      <c r="D335" t="s">
        <v>15</v>
      </c>
      <c r="E335" t="s">
        <v>30</v>
      </c>
      <c r="F335" s="3">
        <v>86714</v>
      </c>
      <c r="G335" t="s">
        <v>17</v>
      </c>
      <c r="H335" t="s">
        <v>21</v>
      </c>
      <c r="I335" s="4" t="str">
        <f>VLOOKUP(A335, gaming_health_data!A:N, 2, FALSE)</f>
        <v>Tablet</v>
      </c>
      <c r="J335" t="str">
        <f>VLOOKUP(A335, gaming_health_data!A:N, 3, FALSE)</f>
        <v>Survival</v>
      </c>
      <c r="K335" t="str">
        <f>VLOOKUP(A335, gaming_health_data!A:N, 4, FALSE)</f>
        <v>Competition</v>
      </c>
      <c r="L335">
        <f>VLOOKUP(A335, gaming_health_data!A:N, 5, FALSE)</f>
        <v>1</v>
      </c>
      <c r="M335">
        <f>VLOOKUP(A335, gaming_health_data!A:N, 6, FALSE)</f>
        <v>865</v>
      </c>
      <c r="N335">
        <f>VLOOKUP(A335, gaming_health_data!A:N, 7, FALSE)</f>
        <v>6</v>
      </c>
      <c r="O335">
        <f>VLOOKUP(A335, gaming_health_data!A:N, 9, FALSE)</f>
        <v>18</v>
      </c>
      <c r="P335">
        <f>VLOOKUP(A335, gaming_health_data!A:N, 10, FALSE)</f>
        <v>37</v>
      </c>
      <c r="Q335">
        <f>VLOOKUP(A335, gaming_health_data!A:N, 11, FALSE)</f>
        <v>1</v>
      </c>
      <c r="R335">
        <f>VLOOKUP(A335, gaming_health_data!A:N, 12, FALSE)</f>
        <v>51</v>
      </c>
      <c r="S335">
        <f>VLOOKUP(A335, gaming_health_data!A:N, 13, FALSE)</f>
        <v>41</v>
      </c>
      <c r="T335">
        <f>VLOOKUP(A335, gaming_health_data!A:N, 14, FALSE)</f>
        <v>81</v>
      </c>
    </row>
    <row r="336" spans="1:20" ht="15.75">
      <c r="A336">
        <v>10344</v>
      </c>
      <c r="B336" t="s">
        <v>1217</v>
      </c>
      <c r="C336">
        <v>33</v>
      </c>
      <c r="D336" t="s">
        <v>15</v>
      </c>
      <c r="E336" t="s">
        <v>36</v>
      </c>
      <c r="F336" s="3">
        <v>157468</v>
      </c>
      <c r="G336" t="s">
        <v>21</v>
      </c>
      <c r="H336" t="s">
        <v>17</v>
      </c>
      <c r="I336" s="4" t="str">
        <f>VLOOKUP(A336, gaming_health_data!A:N, 2, FALSE)</f>
        <v>PlayStation</v>
      </c>
      <c r="J336" t="str">
        <f>VLOOKUP(A336, gaming_health_data!A:N, 3, FALSE)</f>
        <v>Horror</v>
      </c>
      <c r="K336" t="str">
        <f>VLOOKUP(A336, gaming_health_data!A:N, 4, FALSE)</f>
        <v>Challenge</v>
      </c>
      <c r="L336">
        <f>VLOOKUP(A336, gaming_health_data!A:N, 5, FALSE)</f>
        <v>4</v>
      </c>
      <c r="M336">
        <f>VLOOKUP(A336, gaming_health_data!A:N, 6, FALSE)</f>
        <v>855</v>
      </c>
      <c r="N336">
        <f>VLOOKUP(A336, gaming_health_data!A:N, 7, FALSE)</f>
        <v>8</v>
      </c>
      <c r="O336">
        <f>VLOOKUP(A336, gaming_health_data!A:N, 9, FALSE)</f>
        <v>26</v>
      </c>
      <c r="P336">
        <f>VLOOKUP(A336, gaming_health_data!A:N, 10, FALSE)</f>
        <v>80</v>
      </c>
      <c r="Q336">
        <f>VLOOKUP(A336, gaming_health_data!A:N, 11, FALSE)</f>
        <v>10</v>
      </c>
      <c r="R336">
        <f>VLOOKUP(A336, gaming_health_data!A:N, 12, FALSE)</f>
        <v>49</v>
      </c>
      <c r="S336">
        <f>VLOOKUP(A336, gaming_health_data!A:N, 13, FALSE)</f>
        <v>43</v>
      </c>
      <c r="T336">
        <f>VLOOKUP(A336, gaming_health_data!A:N, 14, FALSE)</f>
        <v>35</v>
      </c>
    </row>
    <row r="337" spans="1:20" ht="15.75">
      <c r="A337">
        <v>10345</v>
      </c>
      <c r="B337" t="s">
        <v>1218</v>
      </c>
      <c r="C337">
        <v>21</v>
      </c>
      <c r="D337" t="s">
        <v>26</v>
      </c>
      <c r="E337" t="s">
        <v>39</v>
      </c>
      <c r="F337" s="3">
        <v>121227</v>
      </c>
      <c r="G337" t="s">
        <v>21</v>
      </c>
      <c r="H337" t="s">
        <v>17</v>
      </c>
      <c r="I337" s="4" t="str">
        <f>VLOOKUP(A337, gaming_health_data!A:N, 2, FALSE)</f>
        <v>Cell Phone</v>
      </c>
      <c r="J337" t="str">
        <f>VLOOKUP(A337, gaming_health_data!A:N, 3, FALSE)</f>
        <v>Strategy</v>
      </c>
      <c r="K337" t="str">
        <f>VLOOKUP(A337, gaming_health_data!A:N, 4, FALSE)</f>
        <v>Social Interaction</v>
      </c>
      <c r="L337">
        <f>VLOOKUP(A337, gaming_health_data!A:N, 5, FALSE)</f>
        <v>6</v>
      </c>
      <c r="M337">
        <f>VLOOKUP(A337, gaming_health_data!A:N, 6, FALSE)</f>
        <v>635</v>
      </c>
      <c r="N337">
        <f>VLOOKUP(A337, gaming_health_data!A:N, 7, FALSE)</f>
        <v>6</v>
      </c>
      <c r="O337">
        <f>VLOOKUP(A337, gaming_health_data!A:N, 9, FALSE)</f>
        <v>79</v>
      </c>
      <c r="P337">
        <f>VLOOKUP(A337, gaming_health_data!A:N, 10, FALSE)</f>
        <v>6</v>
      </c>
      <c r="Q337">
        <f>VLOOKUP(A337, gaming_health_data!A:N, 11, FALSE)</f>
        <v>7</v>
      </c>
      <c r="R337">
        <f>VLOOKUP(A337, gaming_health_data!A:N, 12, FALSE)</f>
        <v>11</v>
      </c>
      <c r="S337">
        <f>VLOOKUP(A337, gaming_health_data!A:N, 13, FALSE)</f>
        <v>88</v>
      </c>
      <c r="T337">
        <f>VLOOKUP(A337, gaming_health_data!A:N, 14, FALSE)</f>
        <v>18</v>
      </c>
    </row>
    <row r="338" spans="1:20" ht="15.75">
      <c r="A338">
        <v>10346</v>
      </c>
      <c r="B338" t="s">
        <v>930</v>
      </c>
      <c r="C338">
        <v>31</v>
      </c>
      <c r="D338" t="s">
        <v>15</v>
      </c>
      <c r="E338" t="s">
        <v>41</v>
      </c>
      <c r="F338" s="3">
        <v>100391</v>
      </c>
      <c r="G338" t="s">
        <v>21</v>
      </c>
      <c r="H338" t="s">
        <v>21</v>
      </c>
      <c r="I338" s="4" t="str">
        <f>VLOOKUP(A338, gaming_health_data!A:N, 2, FALSE)</f>
        <v>Tablet</v>
      </c>
      <c r="J338" t="str">
        <f>VLOOKUP(A338, gaming_health_data!A:N, 3, FALSE)</f>
        <v>Survival</v>
      </c>
      <c r="K338" t="str">
        <f>VLOOKUP(A338, gaming_health_data!A:N, 4, FALSE)</f>
        <v>Competition</v>
      </c>
      <c r="L338">
        <f>VLOOKUP(A338, gaming_health_data!A:N, 5, FALSE)</f>
        <v>11</v>
      </c>
      <c r="M338">
        <f>VLOOKUP(A338, gaming_health_data!A:N, 6, FALSE)</f>
        <v>739</v>
      </c>
      <c r="N338">
        <f>VLOOKUP(A338, gaming_health_data!A:N, 7, FALSE)</f>
        <v>7</v>
      </c>
      <c r="O338">
        <f>VLOOKUP(A338, gaming_health_data!A:N, 9, FALSE)</f>
        <v>64</v>
      </c>
      <c r="P338">
        <f>VLOOKUP(A338, gaming_health_data!A:N, 10, FALSE)</f>
        <v>46</v>
      </c>
      <c r="Q338">
        <f>VLOOKUP(A338, gaming_health_data!A:N, 11, FALSE)</f>
        <v>97</v>
      </c>
      <c r="R338">
        <f>VLOOKUP(A338, gaming_health_data!A:N, 12, FALSE)</f>
        <v>92</v>
      </c>
      <c r="S338">
        <f>VLOOKUP(A338, gaming_health_data!A:N, 13, FALSE)</f>
        <v>23</v>
      </c>
      <c r="T338">
        <f>VLOOKUP(A338, gaming_health_data!A:N, 14, FALSE)</f>
        <v>90</v>
      </c>
    </row>
    <row r="339" spans="1:20" ht="15.75">
      <c r="A339">
        <v>10347</v>
      </c>
      <c r="B339" t="s">
        <v>1219</v>
      </c>
      <c r="C339">
        <v>20</v>
      </c>
      <c r="D339" t="s">
        <v>26</v>
      </c>
      <c r="E339" t="s">
        <v>56</v>
      </c>
      <c r="F339" s="3">
        <v>191051</v>
      </c>
      <c r="G339" t="s">
        <v>21</v>
      </c>
      <c r="H339" t="s">
        <v>21</v>
      </c>
      <c r="I339" s="4" t="str">
        <f>VLOOKUP(A339, gaming_health_data!A:N, 2, FALSE)</f>
        <v>Tablet</v>
      </c>
      <c r="J339" t="str">
        <f>VLOOKUP(A339, gaming_health_data!A:N, 3, FALSE)</f>
        <v>MOBA</v>
      </c>
      <c r="K339" t="str">
        <f>VLOOKUP(A339, gaming_health_data!A:N, 4, FALSE)</f>
        <v>Entertainment</v>
      </c>
      <c r="L339">
        <f>VLOOKUP(A339, gaming_health_data!A:N, 5, FALSE)</f>
        <v>9</v>
      </c>
      <c r="M339">
        <f>VLOOKUP(A339, gaming_health_data!A:N, 6, FALSE)</f>
        <v>579</v>
      </c>
      <c r="N339">
        <f>VLOOKUP(A339, gaming_health_data!A:N, 7, FALSE)</f>
        <v>5</v>
      </c>
      <c r="O339">
        <f>VLOOKUP(A339, gaming_health_data!A:N, 9, FALSE)</f>
        <v>64</v>
      </c>
      <c r="P339">
        <f>VLOOKUP(A339, gaming_health_data!A:N, 10, FALSE)</f>
        <v>11</v>
      </c>
      <c r="Q339">
        <f>VLOOKUP(A339, gaming_health_data!A:N, 11, FALSE)</f>
        <v>29</v>
      </c>
      <c r="R339">
        <f>VLOOKUP(A339, gaming_health_data!A:N, 12, FALSE)</f>
        <v>16</v>
      </c>
      <c r="S339">
        <f>VLOOKUP(A339, gaming_health_data!A:N, 13, FALSE)</f>
        <v>99</v>
      </c>
      <c r="T339">
        <f>VLOOKUP(A339, gaming_health_data!A:N, 14, FALSE)</f>
        <v>63</v>
      </c>
    </row>
    <row r="340" spans="1:20" ht="15.75">
      <c r="A340">
        <v>10348</v>
      </c>
      <c r="B340" t="s">
        <v>1220</v>
      </c>
      <c r="C340">
        <v>28</v>
      </c>
      <c r="D340" t="s">
        <v>15</v>
      </c>
      <c r="E340" t="s">
        <v>49</v>
      </c>
      <c r="F340" s="3">
        <v>133068</v>
      </c>
      <c r="G340" t="s">
        <v>17</v>
      </c>
      <c r="H340" t="s">
        <v>17</v>
      </c>
      <c r="I340" s="4" t="str">
        <f>VLOOKUP(A340, gaming_health_data!A:N, 2, FALSE)</f>
        <v>PC</v>
      </c>
      <c r="J340" t="str">
        <f>VLOOKUP(A340, gaming_health_data!A:N, 3, FALSE)</f>
        <v>MMORPG</v>
      </c>
      <c r="K340" t="str">
        <f>VLOOKUP(A340, gaming_health_data!A:N, 4, FALSE)</f>
        <v>Boredom</v>
      </c>
      <c r="L340">
        <f>VLOOKUP(A340, gaming_health_data!A:N, 5, FALSE)</f>
        <v>11</v>
      </c>
      <c r="M340">
        <f>VLOOKUP(A340, gaming_health_data!A:N, 6, FALSE)</f>
        <v>821</v>
      </c>
      <c r="N340">
        <f>VLOOKUP(A340, gaming_health_data!A:N, 7, FALSE)</f>
        <v>6</v>
      </c>
      <c r="O340">
        <f>VLOOKUP(A340, gaming_health_data!A:N, 9, FALSE)</f>
        <v>81</v>
      </c>
      <c r="P340">
        <f>VLOOKUP(A340, gaming_health_data!A:N, 10, FALSE)</f>
        <v>75</v>
      </c>
      <c r="Q340">
        <f>VLOOKUP(A340, gaming_health_data!A:N, 11, FALSE)</f>
        <v>82</v>
      </c>
      <c r="R340">
        <f>VLOOKUP(A340, gaming_health_data!A:N, 12, FALSE)</f>
        <v>3</v>
      </c>
      <c r="S340">
        <f>VLOOKUP(A340, gaming_health_data!A:N, 13, FALSE)</f>
        <v>28</v>
      </c>
      <c r="T340">
        <f>VLOOKUP(A340, gaming_health_data!A:N, 14, FALSE)</f>
        <v>60</v>
      </c>
    </row>
    <row r="341" spans="1:20" ht="15.75">
      <c r="A341">
        <v>10349</v>
      </c>
      <c r="B341" t="s">
        <v>1221</v>
      </c>
      <c r="C341">
        <v>33</v>
      </c>
      <c r="D341" t="s">
        <v>15</v>
      </c>
      <c r="E341" t="s">
        <v>44</v>
      </c>
      <c r="F341" s="3">
        <v>104436</v>
      </c>
      <c r="G341" t="s">
        <v>21</v>
      </c>
      <c r="H341" t="s">
        <v>21</v>
      </c>
      <c r="I341" s="4" t="str">
        <f>VLOOKUP(A341, gaming_health_data!A:N, 2, FALSE)</f>
        <v>Tablet</v>
      </c>
      <c r="J341" t="str">
        <f>VLOOKUP(A341, gaming_health_data!A:N, 3, FALSE)</f>
        <v>RPG</v>
      </c>
      <c r="K341" t="str">
        <f>VLOOKUP(A341, gaming_health_data!A:N, 4, FALSE)</f>
        <v>Boredom</v>
      </c>
      <c r="L341">
        <f>VLOOKUP(A341, gaming_health_data!A:N, 5, FALSE)</f>
        <v>1</v>
      </c>
      <c r="M341">
        <f>VLOOKUP(A341, gaming_health_data!A:N, 6, FALSE)</f>
        <v>241</v>
      </c>
      <c r="N341">
        <f>VLOOKUP(A341, gaming_health_data!A:N, 7, FALSE)</f>
        <v>9</v>
      </c>
      <c r="O341">
        <f>VLOOKUP(A341, gaming_health_data!A:N, 9, FALSE)</f>
        <v>32</v>
      </c>
      <c r="P341">
        <f>VLOOKUP(A341, gaming_health_data!A:N, 10, FALSE)</f>
        <v>42</v>
      </c>
      <c r="Q341">
        <f>VLOOKUP(A341, gaming_health_data!A:N, 11, FALSE)</f>
        <v>37</v>
      </c>
      <c r="R341">
        <f>VLOOKUP(A341, gaming_health_data!A:N, 12, FALSE)</f>
        <v>93</v>
      </c>
      <c r="S341">
        <f>VLOOKUP(A341, gaming_health_data!A:N, 13, FALSE)</f>
        <v>97</v>
      </c>
      <c r="T341">
        <f>VLOOKUP(A341, gaming_health_data!A:N, 14, FALSE)</f>
        <v>82</v>
      </c>
    </row>
    <row r="342" spans="1:20" ht="15.75">
      <c r="A342">
        <v>10350</v>
      </c>
      <c r="B342" t="s">
        <v>1222</v>
      </c>
      <c r="C342">
        <v>31</v>
      </c>
      <c r="D342" t="s">
        <v>27</v>
      </c>
      <c r="E342" t="s">
        <v>27</v>
      </c>
      <c r="F342" s="3">
        <v>147599</v>
      </c>
      <c r="G342" t="s">
        <v>17</v>
      </c>
      <c r="H342" t="s">
        <v>21</v>
      </c>
      <c r="I342" s="4" t="str">
        <f>VLOOKUP(A342, gaming_health_data!A:N, 2, FALSE)</f>
        <v>PlayStation</v>
      </c>
      <c r="J342" t="str">
        <f>VLOOKUP(A342, gaming_health_data!A:N, 3, FALSE)</f>
        <v>RPG</v>
      </c>
      <c r="K342" t="str">
        <f>VLOOKUP(A342, gaming_health_data!A:N, 4, FALSE)</f>
        <v>Challenge</v>
      </c>
      <c r="L342">
        <f>VLOOKUP(A342, gaming_health_data!A:N, 5, FALSE)</f>
        <v>7</v>
      </c>
      <c r="M342">
        <f>VLOOKUP(A342, gaming_health_data!A:N, 6, FALSE)</f>
        <v>22</v>
      </c>
      <c r="N342">
        <f>VLOOKUP(A342, gaming_health_data!A:N, 7, FALSE)</f>
        <v>8</v>
      </c>
      <c r="O342">
        <f>VLOOKUP(A342, gaming_health_data!A:N, 9, FALSE)</f>
        <v>65</v>
      </c>
      <c r="P342">
        <f>VLOOKUP(A342, gaming_health_data!A:N, 10, FALSE)</f>
        <v>92</v>
      </c>
      <c r="Q342">
        <f>VLOOKUP(A342, gaming_health_data!A:N, 11, FALSE)</f>
        <v>15</v>
      </c>
      <c r="R342">
        <f>VLOOKUP(A342, gaming_health_data!A:N, 12, FALSE)</f>
        <v>57</v>
      </c>
      <c r="S342">
        <f>VLOOKUP(A342, gaming_health_data!A:N, 13, FALSE)</f>
        <v>40</v>
      </c>
      <c r="T342">
        <f>VLOOKUP(A342, gaming_health_data!A:N, 14, FALSE)</f>
        <v>44</v>
      </c>
    </row>
    <row r="343" spans="1:20" ht="15.75">
      <c r="A343">
        <v>10351</v>
      </c>
      <c r="B343" t="s">
        <v>1223</v>
      </c>
      <c r="C343">
        <v>34</v>
      </c>
      <c r="D343" t="s">
        <v>15</v>
      </c>
      <c r="E343" t="s">
        <v>49</v>
      </c>
      <c r="F343" s="3">
        <v>88078</v>
      </c>
      <c r="G343" t="s">
        <v>17</v>
      </c>
      <c r="H343" t="s">
        <v>17</v>
      </c>
      <c r="I343" s="4" t="str">
        <f>VLOOKUP(A343, gaming_health_data!A:N, 2, FALSE)</f>
        <v>Xbox</v>
      </c>
      <c r="J343" t="str">
        <f>VLOOKUP(A343, gaming_health_data!A:N, 3, FALSE)</f>
        <v>Strategy</v>
      </c>
      <c r="K343" t="str">
        <f>VLOOKUP(A343, gaming_health_data!A:N, 4, FALSE)</f>
        <v>Relaxation</v>
      </c>
      <c r="L343">
        <f>VLOOKUP(A343, gaming_health_data!A:N, 5, FALSE)</f>
        <v>2</v>
      </c>
      <c r="M343">
        <f>VLOOKUP(A343, gaming_health_data!A:N, 6, FALSE)</f>
        <v>139</v>
      </c>
      <c r="N343">
        <f>VLOOKUP(A343, gaming_health_data!A:N, 7, FALSE)</f>
        <v>6</v>
      </c>
      <c r="O343">
        <f>VLOOKUP(A343, gaming_health_data!A:N, 9, FALSE)</f>
        <v>82</v>
      </c>
      <c r="P343">
        <f>VLOOKUP(A343, gaming_health_data!A:N, 10, FALSE)</f>
        <v>31</v>
      </c>
      <c r="Q343">
        <f>VLOOKUP(A343, gaming_health_data!A:N, 11, FALSE)</f>
        <v>54</v>
      </c>
      <c r="R343">
        <f>VLOOKUP(A343, gaming_health_data!A:N, 12, FALSE)</f>
        <v>96</v>
      </c>
      <c r="S343">
        <f>VLOOKUP(A343, gaming_health_data!A:N, 13, FALSE)</f>
        <v>55</v>
      </c>
      <c r="T343">
        <f>VLOOKUP(A343, gaming_health_data!A:N, 14, FALSE)</f>
        <v>91</v>
      </c>
    </row>
    <row r="344" spans="1:20" ht="15.75">
      <c r="A344">
        <v>10352</v>
      </c>
      <c r="B344" t="s">
        <v>1224</v>
      </c>
      <c r="C344">
        <v>18</v>
      </c>
      <c r="D344" t="s">
        <v>26</v>
      </c>
      <c r="E344" t="s">
        <v>16</v>
      </c>
      <c r="F344" s="3">
        <v>125141</v>
      </c>
      <c r="G344" t="s">
        <v>21</v>
      </c>
      <c r="H344" t="s">
        <v>21</v>
      </c>
      <c r="I344" s="4" t="str">
        <f>VLOOKUP(A344, gaming_health_data!A:N, 2, FALSE)</f>
        <v>PC</v>
      </c>
      <c r="J344" t="str">
        <f>VLOOKUP(A344, gaming_health_data!A:N, 3, FALSE)</f>
        <v>FPS</v>
      </c>
      <c r="K344" t="str">
        <f>VLOOKUP(A344, gaming_health_data!A:N, 4, FALSE)</f>
        <v>Relaxation</v>
      </c>
      <c r="L344">
        <f>VLOOKUP(A344, gaming_health_data!A:N, 5, FALSE)</f>
        <v>6</v>
      </c>
      <c r="M344">
        <f>VLOOKUP(A344, gaming_health_data!A:N, 6, FALSE)</f>
        <v>517</v>
      </c>
      <c r="N344">
        <f>VLOOKUP(A344, gaming_health_data!A:N, 7, FALSE)</f>
        <v>10</v>
      </c>
      <c r="O344">
        <f>VLOOKUP(A344, gaming_health_data!A:N, 9, FALSE)</f>
        <v>63</v>
      </c>
      <c r="P344">
        <f>VLOOKUP(A344, gaming_health_data!A:N, 10, FALSE)</f>
        <v>60</v>
      </c>
      <c r="Q344">
        <f>VLOOKUP(A344, gaming_health_data!A:N, 11, FALSE)</f>
        <v>22</v>
      </c>
      <c r="R344">
        <f>VLOOKUP(A344, gaming_health_data!A:N, 12, FALSE)</f>
        <v>67</v>
      </c>
      <c r="S344">
        <f>VLOOKUP(A344, gaming_health_data!A:N, 13, FALSE)</f>
        <v>5</v>
      </c>
      <c r="T344">
        <f>VLOOKUP(A344, gaming_health_data!A:N, 14, FALSE)</f>
        <v>64</v>
      </c>
    </row>
    <row r="345" spans="1:20" ht="15.75">
      <c r="A345">
        <v>10353</v>
      </c>
      <c r="B345" t="s">
        <v>1225</v>
      </c>
      <c r="C345">
        <v>27</v>
      </c>
      <c r="D345" t="s">
        <v>15</v>
      </c>
      <c r="E345" t="s">
        <v>44</v>
      </c>
      <c r="F345" s="3">
        <v>151578</v>
      </c>
      <c r="G345" t="s">
        <v>17</v>
      </c>
      <c r="H345" t="s">
        <v>17</v>
      </c>
      <c r="I345" s="4" t="str">
        <f>VLOOKUP(A345, gaming_health_data!A:N, 2, FALSE)</f>
        <v>PlayStation</v>
      </c>
      <c r="J345" t="str">
        <f>VLOOKUP(A345, gaming_health_data!A:N, 3, FALSE)</f>
        <v>Survival</v>
      </c>
      <c r="K345" t="str">
        <f>VLOOKUP(A345, gaming_health_data!A:N, 4, FALSE)</f>
        <v>Relaxation</v>
      </c>
      <c r="L345">
        <f>VLOOKUP(A345, gaming_health_data!A:N, 5, FALSE)</f>
        <v>10</v>
      </c>
      <c r="M345">
        <f>VLOOKUP(A345, gaming_health_data!A:N, 6, FALSE)</f>
        <v>382</v>
      </c>
      <c r="N345">
        <f>VLOOKUP(A345, gaming_health_data!A:N, 7, FALSE)</f>
        <v>7</v>
      </c>
      <c r="O345">
        <f>VLOOKUP(A345, gaming_health_data!A:N, 9, FALSE)</f>
        <v>26</v>
      </c>
      <c r="P345">
        <f>VLOOKUP(A345, gaming_health_data!A:N, 10, FALSE)</f>
        <v>29</v>
      </c>
      <c r="Q345">
        <f>VLOOKUP(A345, gaming_health_data!A:N, 11, FALSE)</f>
        <v>74</v>
      </c>
      <c r="R345">
        <f>VLOOKUP(A345, gaming_health_data!A:N, 12, FALSE)</f>
        <v>22</v>
      </c>
      <c r="S345">
        <f>VLOOKUP(A345, gaming_health_data!A:N, 13, FALSE)</f>
        <v>66</v>
      </c>
      <c r="T345">
        <f>VLOOKUP(A345, gaming_health_data!A:N, 14, FALSE)</f>
        <v>87</v>
      </c>
    </row>
    <row r="346" spans="1:20" ht="15.75">
      <c r="A346">
        <v>10354</v>
      </c>
      <c r="B346" t="s">
        <v>1226</v>
      </c>
      <c r="C346">
        <v>28</v>
      </c>
      <c r="D346" t="s">
        <v>26</v>
      </c>
      <c r="E346" t="s">
        <v>54</v>
      </c>
      <c r="F346" s="3">
        <v>92704</v>
      </c>
      <c r="G346" t="s">
        <v>21</v>
      </c>
      <c r="H346" t="s">
        <v>17</v>
      </c>
      <c r="I346" s="4" t="str">
        <f>VLOOKUP(A346, gaming_health_data!A:N, 2, FALSE)</f>
        <v>Cell Phone</v>
      </c>
      <c r="J346" t="str">
        <f>VLOOKUP(A346, gaming_health_data!A:N, 3, FALSE)</f>
        <v>Racing</v>
      </c>
      <c r="K346" t="str">
        <f>VLOOKUP(A346, gaming_health_data!A:N, 4, FALSE)</f>
        <v>Competition</v>
      </c>
      <c r="L346">
        <f>VLOOKUP(A346, gaming_health_data!A:N, 5, FALSE)</f>
        <v>6</v>
      </c>
      <c r="M346">
        <f>VLOOKUP(A346, gaming_health_data!A:N, 6, FALSE)</f>
        <v>798</v>
      </c>
      <c r="N346">
        <f>VLOOKUP(A346, gaming_health_data!A:N, 7, FALSE)</f>
        <v>6</v>
      </c>
      <c r="O346">
        <f>VLOOKUP(A346, gaming_health_data!A:N, 9, FALSE)</f>
        <v>57</v>
      </c>
      <c r="P346">
        <f>VLOOKUP(A346, gaming_health_data!A:N, 10, FALSE)</f>
        <v>35</v>
      </c>
      <c r="Q346">
        <f>VLOOKUP(A346, gaming_health_data!A:N, 11, FALSE)</f>
        <v>95</v>
      </c>
      <c r="R346">
        <f>VLOOKUP(A346, gaming_health_data!A:N, 12, FALSE)</f>
        <v>22</v>
      </c>
      <c r="S346">
        <f>VLOOKUP(A346, gaming_health_data!A:N, 13, FALSE)</f>
        <v>65</v>
      </c>
      <c r="T346">
        <f>VLOOKUP(A346, gaming_health_data!A:N, 14, FALSE)</f>
        <v>87</v>
      </c>
    </row>
    <row r="347" spans="1:20" ht="15.75">
      <c r="A347">
        <v>10355</v>
      </c>
      <c r="B347" t="s">
        <v>1227</v>
      </c>
      <c r="C347">
        <v>26</v>
      </c>
      <c r="D347" t="s">
        <v>15</v>
      </c>
      <c r="E347" t="s">
        <v>27</v>
      </c>
      <c r="F347" s="3">
        <v>34093</v>
      </c>
      <c r="G347" t="s">
        <v>17</v>
      </c>
      <c r="H347" t="s">
        <v>21</v>
      </c>
      <c r="I347" s="4" t="str">
        <f>VLOOKUP(A347, gaming_health_data!A:N, 2, FALSE)</f>
        <v>Tablet</v>
      </c>
      <c r="J347" t="str">
        <f>VLOOKUP(A347, gaming_health_data!A:N, 3, FALSE)</f>
        <v>Survival</v>
      </c>
      <c r="K347" t="str">
        <f>VLOOKUP(A347, gaming_health_data!A:N, 4, FALSE)</f>
        <v>Challenge</v>
      </c>
      <c r="L347">
        <f>VLOOKUP(A347, gaming_health_data!A:N, 5, FALSE)</f>
        <v>9</v>
      </c>
      <c r="M347">
        <f>VLOOKUP(A347, gaming_health_data!A:N, 6, FALSE)</f>
        <v>609</v>
      </c>
      <c r="N347">
        <f>VLOOKUP(A347, gaming_health_data!A:N, 7, FALSE)</f>
        <v>7</v>
      </c>
      <c r="O347">
        <f>VLOOKUP(A347, gaming_health_data!A:N, 9, FALSE)</f>
        <v>5</v>
      </c>
      <c r="P347">
        <f>VLOOKUP(A347, gaming_health_data!A:N, 10, FALSE)</f>
        <v>62</v>
      </c>
      <c r="Q347">
        <f>VLOOKUP(A347, gaming_health_data!A:N, 11, FALSE)</f>
        <v>78</v>
      </c>
      <c r="R347">
        <f>VLOOKUP(A347, gaming_health_data!A:N, 12, FALSE)</f>
        <v>59</v>
      </c>
      <c r="S347">
        <f>VLOOKUP(A347, gaming_health_data!A:N, 13, FALSE)</f>
        <v>77</v>
      </c>
      <c r="T347">
        <f>VLOOKUP(A347, gaming_health_data!A:N, 14, FALSE)</f>
        <v>81</v>
      </c>
    </row>
    <row r="348" spans="1:20" ht="15.75">
      <c r="A348">
        <v>10356</v>
      </c>
      <c r="B348" t="s">
        <v>1228</v>
      </c>
      <c r="C348">
        <v>32</v>
      </c>
      <c r="D348" t="s">
        <v>27</v>
      </c>
      <c r="E348" t="s">
        <v>39</v>
      </c>
      <c r="F348" s="3">
        <v>31591</v>
      </c>
      <c r="G348" t="s">
        <v>21</v>
      </c>
      <c r="H348" t="s">
        <v>21</v>
      </c>
      <c r="I348" s="4" t="str">
        <f>VLOOKUP(A348, gaming_health_data!A:N, 2, FALSE)</f>
        <v>Nintendo</v>
      </c>
      <c r="J348" t="str">
        <f>VLOOKUP(A348, gaming_health_data!A:N, 3, FALSE)</f>
        <v>MMORPG</v>
      </c>
      <c r="K348" t="str">
        <f>VLOOKUP(A348, gaming_health_data!A:N, 4, FALSE)</f>
        <v>Escapism</v>
      </c>
      <c r="L348">
        <f>VLOOKUP(A348, gaming_health_data!A:N, 5, FALSE)</f>
        <v>1</v>
      </c>
      <c r="M348">
        <f>VLOOKUP(A348, gaming_health_data!A:N, 6, FALSE)</f>
        <v>838</v>
      </c>
      <c r="N348">
        <f>VLOOKUP(A348, gaming_health_data!A:N, 7, FALSE)</f>
        <v>6</v>
      </c>
      <c r="O348">
        <f>VLOOKUP(A348, gaming_health_data!A:N, 9, FALSE)</f>
        <v>46</v>
      </c>
      <c r="P348">
        <f>VLOOKUP(A348, gaming_health_data!A:N, 10, FALSE)</f>
        <v>31</v>
      </c>
      <c r="Q348">
        <f>VLOOKUP(A348, gaming_health_data!A:N, 11, FALSE)</f>
        <v>44</v>
      </c>
      <c r="R348">
        <f>VLOOKUP(A348, gaming_health_data!A:N, 12, FALSE)</f>
        <v>99</v>
      </c>
      <c r="S348">
        <f>VLOOKUP(A348, gaming_health_data!A:N, 13, FALSE)</f>
        <v>22</v>
      </c>
      <c r="T348">
        <f>VLOOKUP(A348, gaming_health_data!A:N, 14, FALSE)</f>
        <v>27</v>
      </c>
    </row>
    <row r="349" spans="1:20" ht="15.75">
      <c r="A349">
        <v>10357</v>
      </c>
      <c r="B349" t="s">
        <v>1229</v>
      </c>
      <c r="C349">
        <v>22</v>
      </c>
      <c r="D349" t="s">
        <v>15</v>
      </c>
      <c r="E349" t="s">
        <v>56</v>
      </c>
      <c r="F349" s="3">
        <v>99009</v>
      </c>
      <c r="G349" t="s">
        <v>21</v>
      </c>
      <c r="H349" t="s">
        <v>17</v>
      </c>
      <c r="I349" s="4" t="str">
        <f>VLOOKUP(A349, gaming_health_data!A:N, 2, FALSE)</f>
        <v>Xbox</v>
      </c>
      <c r="J349" t="str">
        <f>VLOOKUP(A349, gaming_health_data!A:N, 3, FALSE)</f>
        <v>Strategy</v>
      </c>
      <c r="K349" t="str">
        <f>VLOOKUP(A349, gaming_health_data!A:N, 4, FALSE)</f>
        <v>Relaxation</v>
      </c>
      <c r="L349">
        <f>VLOOKUP(A349, gaming_health_data!A:N, 5, FALSE)</f>
        <v>9</v>
      </c>
      <c r="M349">
        <f>VLOOKUP(A349, gaming_health_data!A:N, 6, FALSE)</f>
        <v>612</v>
      </c>
      <c r="N349">
        <f>VLOOKUP(A349, gaming_health_data!A:N, 7, FALSE)</f>
        <v>5</v>
      </c>
      <c r="O349">
        <f>VLOOKUP(A349, gaming_health_data!A:N, 9, FALSE)</f>
        <v>22</v>
      </c>
      <c r="P349">
        <f>VLOOKUP(A349, gaming_health_data!A:N, 10, FALSE)</f>
        <v>39</v>
      </c>
      <c r="Q349">
        <f>VLOOKUP(A349, gaming_health_data!A:N, 11, FALSE)</f>
        <v>25</v>
      </c>
      <c r="R349">
        <f>VLOOKUP(A349, gaming_health_data!A:N, 12, FALSE)</f>
        <v>61</v>
      </c>
      <c r="S349">
        <f>VLOOKUP(A349, gaming_health_data!A:N, 13, FALSE)</f>
        <v>18</v>
      </c>
      <c r="T349">
        <f>VLOOKUP(A349, gaming_health_data!A:N, 14, FALSE)</f>
        <v>36</v>
      </c>
    </row>
    <row r="350" spans="1:20" ht="15.75">
      <c r="A350">
        <v>10358</v>
      </c>
      <c r="B350" t="s">
        <v>1230</v>
      </c>
      <c r="C350">
        <v>22</v>
      </c>
      <c r="D350" t="s">
        <v>26</v>
      </c>
      <c r="E350" t="s">
        <v>39</v>
      </c>
      <c r="F350" s="3">
        <v>148520</v>
      </c>
      <c r="G350" t="s">
        <v>21</v>
      </c>
      <c r="H350" t="s">
        <v>17</v>
      </c>
      <c r="I350" s="4" t="str">
        <f>VLOOKUP(A350, gaming_health_data!A:N, 2, FALSE)</f>
        <v>Xbox</v>
      </c>
      <c r="J350" t="str">
        <f>VLOOKUP(A350, gaming_health_data!A:N, 3, FALSE)</f>
        <v>MOBA</v>
      </c>
      <c r="K350" t="str">
        <f>VLOOKUP(A350, gaming_health_data!A:N, 4, FALSE)</f>
        <v>Stress Relief</v>
      </c>
      <c r="L350">
        <f>VLOOKUP(A350, gaming_health_data!A:N, 5, FALSE)</f>
        <v>6</v>
      </c>
      <c r="M350">
        <f>VLOOKUP(A350, gaming_health_data!A:N, 6, FALSE)</f>
        <v>856</v>
      </c>
      <c r="N350">
        <f>VLOOKUP(A350, gaming_health_data!A:N, 7, FALSE)</f>
        <v>10</v>
      </c>
      <c r="O350">
        <f>VLOOKUP(A350, gaming_health_data!A:N, 9, FALSE)</f>
        <v>14</v>
      </c>
      <c r="P350">
        <f>VLOOKUP(A350, gaming_health_data!A:N, 10, FALSE)</f>
        <v>11</v>
      </c>
      <c r="Q350">
        <f>VLOOKUP(A350, gaming_health_data!A:N, 11, FALSE)</f>
        <v>49</v>
      </c>
      <c r="R350">
        <f>VLOOKUP(A350, gaming_health_data!A:N, 12, FALSE)</f>
        <v>54</v>
      </c>
      <c r="S350">
        <f>VLOOKUP(A350, gaming_health_data!A:N, 13, FALSE)</f>
        <v>41</v>
      </c>
      <c r="T350">
        <f>VLOOKUP(A350, gaming_health_data!A:N, 14, FALSE)</f>
        <v>36</v>
      </c>
    </row>
    <row r="351" spans="1:20" ht="15.75">
      <c r="A351">
        <v>10359</v>
      </c>
      <c r="B351" t="s">
        <v>1231</v>
      </c>
      <c r="C351">
        <v>25</v>
      </c>
      <c r="D351" t="s">
        <v>15</v>
      </c>
      <c r="E351" t="s">
        <v>16</v>
      </c>
      <c r="F351" s="3">
        <v>74807</v>
      </c>
      <c r="G351" t="s">
        <v>17</v>
      </c>
      <c r="H351" t="s">
        <v>21</v>
      </c>
      <c r="I351" s="4" t="str">
        <f>VLOOKUP(A351, gaming_health_data!A:N, 2, FALSE)</f>
        <v>Xbox</v>
      </c>
      <c r="J351" t="str">
        <f>VLOOKUP(A351, gaming_health_data!A:N, 3, FALSE)</f>
        <v>RPG</v>
      </c>
      <c r="K351" t="str">
        <f>VLOOKUP(A351, gaming_health_data!A:N, 4, FALSE)</f>
        <v>Relaxation</v>
      </c>
      <c r="L351">
        <f>VLOOKUP(A351, gaming_health_data!A:N, 5, FALSE)</f>
        <v>10</v>
      </c>
      <c r="M351">
        <f>VLOOKUP(A351, gaming_health_data!A:N, 6, FALSE)</f>
        <v>509</v>
      </c>
      <c r="N351">
        <f>VLOOKUP(A351, gaming_health_data!A:N, 7, FALSE)</f>
        <v>5</v>
      </c>
      <c r="O351">
        <f>VLOOKUP(A351, gaming_health_data!A:N, 9, FALSE)</f>
        <v>66</v>
      </c>
      <c r="P351">
        <f>VLOOKUP(A351, gaming_health_data!A:N, 10, FALSE)</f>
        <v>87</v>
      </c>
      <c r="Q351">
        <f>VLOOKUP(A351, gaming_health_data!A:N, 11, FALSE)</f>
        <v>64</v>
      </c>
      <c r="R351">
        <f>VLOOKUP(A351, gaming_health_data!A:N, 12, FALSE)</f>
        <v>47</v>
      </c>
      <c r="S351">
        <f>VLOOKUP(A351, gaming_health_data!A:N, 13, FALSE)</f>
        <v>51</v>
      </c>
      <c r="T351">
        <f>VLOOKUP(A351, gaming_health_data!A:N, 14, FALSE)</f>
        <v>77</v>
      </c>
    </row>
    <row r="352" spans="1:20" ht="15.75">
      <c r="A352">
        <v>10360</v>
      </c>
      <c r="B352" t="s">
        <v>1232</v>
      </c>
      <c r="C352">
        <v>32</v>
      </c>
      <c r="D352" t="s">
        <v>26</v>
      </c>
      <c r="E352" t="s">
        <v>27</v>
      </c>
      <c r="F352" s="3">
        <v>192077</v>
      </c>
      <c r="G352" t="s">
        <v>21</v>
      </c>
      <c r="H352" t="s">
        <v>17</v>
      </c>
      <c r="I352" s="4" t="str">
        <f>VLOOKUP(A352, gaming_health_data!A:N, 2, FALSE)</f>
        <v>Xbox</v>
      </c>
      <c r="J352" t="str">
        <f>VLOOKUP(A352, gaming_health_data!A:N, 3, FALSE)</f>
        <v>FPS</v>
      </c>
      <c r="K352" t="str">
        <f>VLOOKUP(A352, gaming_health_data!A:N, 4, FALSE)</f>
        <v>Challenge</v>
      </c>
      <c r="L352">
        <f>VLOOKUP(A352, gaming_health_data!A:N, 5, FALSE)</f>
        <v>5</v>
      </c>
      <c r="M352">
        <f>VLOOKUP(A352, gaming_health_data!A:N, 6, FALSE)</f>
        <v>91</v>
      </c>
      <c r="N352">
        <f>VLOOKUP(A352, gaming_health_data!A:N, 7, FALSE)</f>
        <v>5</v>
      </c>
      <c r="O352">
        <f>VLOOKUP(A352, gaming_health_data!A:N, 9, FALSE)</f>
        <v>45</v>
      </c>
      <c r="P352">
        <f>VLOOKUP(A352, gaming_health_data!A:N, 10, FALSE)</f>
        <v>69</v>
      </c>
      <c r="Q352">
        <f>VLOOKUP(A352, gaming_health_data!A:N, 11, FALSE)</f>
        <v>96</v>
      </c>
      <c r="R352">
        <f>VLOOKUP(A352, gaming_health_data!A:N, 12, FALSE)</f>
        <v>97</v>
      </c>
      <c r="S352">
        <f>VLOOKUP(A352, gaming_health_data!A:N, 13, FALSE)</f>
        <v>39</v>
      </c>
      <c r="T352">
        <f>VLOOKUP(A352, gaming_health_data!A:N, 14, FALSE)</f>
        <v>52</v>
      </c>
    </row>
    <row r="353" spans="1:20" ht="15.75">
      <c r="A353">
        <v>10361</v>
      </c>
      <c r="B353" t="s">
        <v>1233</v>
      </c>
      <c r="C353">
        <v>25</v>
      </c>
      <c r="D353" t="s">
        <v>15</v>
      </c>
      <c r="E353" t="s">
        <v>41</v>
      </c>
      <c r="F353" s="3">
        <v>25685</v>
      </c>
      <c r="G353" t="s">
        <v>17</v>
      </c>
      <c r="H353" t="s">
        <v>17</v>
      </c>
      <c r="I353" s="4" t="str">
        <f>VLOOKUP(A353, gaming_health_data!A:N, 2, FALSE)</f>
        <v>Xbox</v>
      </c>
      <c r="J353" t="str">
        <f>VLOOKUP(A353, gaming_health_data!A:N, 3, FALSE)</f>
        <v>Racing</v>
      </c>
      <c r="K353" t="str">
        <f>VLOOKUP(A353, gaming_health_data!A:N, 4, FALSE)</f>
        <v>Boredom</v>
      </c>
      <c r="L353">
        <f>VLOOKUP(A353, gaming_health_data!A:N, 5, FALSE)</f>
        <v>6</v>
      </c>
      <c r="M353">
        <f>VLOOKUP(A353, gaming_health_data!A:N, 6, FALSE)</f>
        <v>559</v>
      </c>
      <c r="N353">
        <f>VLOOKUP(A353, gaming_health_data!A:N, 7, FALSE)</f>
        <v>10</v>
      </c>
      <c r="O353">
        <f>VLOOKUP(A353, gaming_health_data!A:N, 9, FALSE)</f>
        <v>52</v>
      </c>
      <c r="P353">
        <f>VLOOKUP(A353, gaming_health_data!A:N, 10, FALSE)</f>
        <v>26</v>
      </c>
      <c r="Q353">
        <f>VLOOKUP(A353, gaming_health_data!A:N, 11, FALSE)</f>
        <v>9</v>
      </c>
      <c r="R353">
        <f>VLOOKUP(A353, gaming_health_data!A:N, 12, FALSE)</f>
        <v>10</v>
      </c>
      <c r="S353">
        <f>VLOOKUP(A353, gaming_health_data!A:N, 13, FALSE)</f>
        <v>46</v>
      </c>
      <c r="T353">
        <f>VLOOKUP(A353, gaming_health_data!A:N, 14, FALSE)</f>
        <v>61</v>
      </c>
    </row>
    <row r="354" spans="1:20" ht="15.75">
      <c r="A354">
        <v>10362</v>
      </c>
      <c r="B354" t="s">
        <v>1234</v>
      </c>
      <c r="C354">
        <v>20</v>
      </c>
      <c r="D354" t="s">
        <v>27</v>
      </c>
      <c r="E354" t="s">
        <v>49</v>
      </c>
      <c r="F354" s="3">
        <v>140156</v>
      </c>
      <c r="G354" t="s">
        <v>17</v>
      </c>
      <c r="H354" t="s">
        <v>21</v>
      </c>
      <c r="I354" s="4" t="str">
        <f>VLOOKUP(A354, gaming_health_data!A:N, 2, FALSE)</f>
        <v>Cell Phone</v>
      </c>
      <c r="J354" t="str">
        <f>VLOOKUP(A354, gaming_health_data!A:N, 3, FALSE)</f>
        <v>Strategy</v>
      </c>
      <c r="K354" t="str">
        <f>VLOOKUP(A354, gaming_health_data!A:N, 4, FALSE)</f>
        <v>Relaxation</v>
      </c>
      <c r="L354">
        <f>VLOOKUP(A354, gaming_health_data!A:N, 5, FALSE)</f>
        <v>9</v>
      </c>
      <c r="M354">
        <f>VLOOKUP(A354, gaming_health_data!A:N, 6, FALSE)</f>
        <v>734</v>
      </c>
      <c r="N354">
        <f>VLOOKUP(A354, gaming_health_data!A:N, 7, FALSE)</f>
        <v>5</v>
      </c>
      <c r="O354">
        <f>VLOOKUP(A354, gaming_health_data!A:N, 9, FALSE)</f>
        <v>27</v>
      </c>
      <c r="P354">
        <f>VLOOKUP(A354, gaming_health_data!A:N, 10, FALSE)</f>
        <v>9</v>
      </c>
      <c r="Q354">
        <f>VLOOKUP(A354, gaming_health_data!A:N, 11, FALSE)</f>
        <v>23</v>
      </c>
      <c r="R354">
        <f>VLOOKUP(A354, gaming_health_data!A:N, 12, FALSE)</f>
        <v>33</v>
      </c>
      <c r="S354">
        <f>VLOOKUP(A354, gaming_health_data!A:N, 13, FALSE)</f>
        <v>98</v>
      </c>
      <c r="T354">
        <f>VLOOKUP(A354, gaming_health_data!A:N, 14, FALSE)</f>
        <v>81</v>
      </c>
    </row>
    <row r="355" spans="1:20" ht="15.75">
      <c r="A355">
        <v>10363</v>
      </c>
      <c r="B355" t="s">
        <v>1235</v>
      </c>
      <c r="C355">
        <v>25</v>
      </c>
      <c r="D355" t="s">
        <v>26</v>
      </c>
      <c r="E355" t="s">
        <v>44</v>
      </c>
      <c r="F355" s="3">
        <v>199727</v>
      </c>
      <c r="G355" t="s">
        <v>21</v>
      </c>
      <c r="H355" t="s">
        <v>17</v>
      </c>
      <c r="I355" s="4" t="str">
        <f>VLOOKUP(A355, gaming_health_data!A:N, 2, FALSE)</f>
        <v>Nintendo</v>
      </c>
      <c r="J355" t="str">
        <f>VLOOKUP(A355, gaming_health_data!A:N, 3, FALSE)</f>
        <v>Fighting</v>
      </c>
      <c r="K355" t="str">
        <f>VLOOKUP(A355, gaming_health_data!A:N, 4, FALSE)</f>
        <v>Habit</v>
      </c>
      <c r="L355">
        <f>VLOOKUP(A355, gaming_health_data!A:N, 5, FALSE)</f>
        <v>6</v>
      </c>
      <c r="M355">
        <f>VLOOKUP(A355, gaming_health_data!A:N, 6, FALSE)</f>
        <v>897</v>
      </c>
      <c r="N355">
        <f>VLOOKUP(A355, gaming_health_data!A:N, 7, FALSE)</f>
        <v>7</v>
      </c>
      <c r="O355">
        <f>VLOOKUP(A355, gaming_health_data!A:N, 9, FALSE)</f>
        <v>94</v>
      </c>
      <c r="P355">
        <f>VLOOKUP(A355, gaming_health_data!A:N, 10, FALSE)</f>
        <v>39</v>
      </c>
      <c r="Q355">
        <f>VLOOKUP(A355, gaming_health_data!A:N, 11, FALSE)</f>
        <v>8</v>
      </c>
      <c r="R355">
        <f>VLOOKUP(A355, gaming_health_data!A:N, 12, FALSE)</f>
        <v>24</v>
      </c>
      <c r="S355">
        <f>VLOOKUP(A355, gaming_health_data!A:N, 13, FALSE)</f>
        <v>18</v>
      </c>
      <c r="T355">
        <f>VLOOKUP(A355, gaming_health_data!A:N, 14, FALSE)</f>
        <v>6</v>
      </c>
    </row>
    <row r="356" spans="1:20" ht="15.75">
      <c r="A356">
        <v>10364</v>
      </c>
      <c r="B356" t="s">
        <v>1236</v>
      </c>
      <c r="C356">
        <v>25</v>
      </c>
      <c r="D356" t="s">
        <v>27</v>
      </c>
      <c r="E356" t="s">
        <v>54</v>
      </c>
      <c r="F356" s="3">
        <v>54527</v>
      </c>
      <c r="G356" t="s">
        <v>17</v>
      </c>
      <c r="H356" t="s">
        <v>17</v>
      </c>
      <c r="I356" s="4" t="str">
        <f>VLOOKUP(A356, gaming_health_data!A:N, 2, FALSE)</f>
        <v>PlayStation</v>
      </c>
      <c r="J356" t="str">
        <f>VLOOKUP(A356, gaming_health_data!A:N, 3, FALSE)</f>
        <v>Fighting</v>
      </c>
      <c r="K356" t="str">
        <f>VLOOKUP(A356, gaming_health_data!A:N, 4, FALSE)</f>
        <v>Social Interaction</v>
      </c>
      <c r="L356">
        <f>VLOOKUP(A356, gaming_health_data!A:N, 5, FALSE)</f>
        <v>8</v>
      </c>
      <c r="M356">
        <f>VLOOKUP(A356, gaming_health_data!A:N, 6, FALSE)</f>
        <v>512</v>
      </c>
      <c r="N356">
        <f>VLOOKUP(A356, gaming_health_data!A:N, 7, FALSE)</f>
        <v>10</v>
      </c>
      <c r="O356">
        <f>VLOOKUP(A356, gaming_health_data!A:N, 9, FALSE)</f>
        <v>20</v>
      </c>
      <c r="P356">
        <f>VLOOKUP(A356, gaming_health_data!A:N, 10, FALSE)</f>
        <v>82</v>
      </c>
      <c r="Q356">
        <f>VLOOKUP(A356, gaming_health_data!A:N, 11, FALSE)</f>
        <v>33</v>
      </c>
      <c r="R356">
        <f>VLOOKUP(A356, gaming_health_data!A:N, 12, FALSE)</f>
        <v>11</v>
      </c>
      <c r="S356">
        <f>VLOOKUP(A356, gaming_health_data!A:N, 13, FALSE)</f>
        <v>41</v>
      </c>
      <c r="T356">
        <f>VLOOKUP(A356, gaming_health_data!A:N, 14, FALSE)</f>
        <v>24</v>
      </c>
    </row>
    <row r="357" spans="1:20" ht="15.75">
      <c r="A357">
        <v>10365</v>
      </c>
      <c r="B357" t="s">
        <v>1237</v>
      </c>
      <c r="C357">
        <v>23</v>
      </c>
      <c r="D357" t="s">
        <v>27</v>
      </c>
      <c r="E357" t="s">
        <v>49</v>
      </c>
      <c r="F357" s="3">
        <v>9981</v>
      </c>
      <c r="G357" t="s">
        <v>21</v>
      </c>
      <c r="H357" t="s">
        <v>21</v>
      </c>
      <c r="I357" s="4" t="str">
        <f>VLOOKUP(A357, gaming_health_data!A:N, 2, FALSE)</f>
        <v>Cell Phone</v>
      </c>
      <c r="J357" t="str">
        <f>VLOOKUP(A357, gaming_health_data!A:N, 3, FALSE)</f>
        <v>MMORPG</v>
      </c>
      <c r="K357" t="str">
        <f>VLOOKUP(A357, gaming_health_data!A:N, 4, FALSE)</f>
        <v>Challenge</v>
      </c>
      <c r="L357">
        <f>VLOOKUP(A357, gaming_health_data!A:N, 5, FALSE)</f>
        <v>1</v>
      </c>
      <c r="M357">
        <f>VLOOKUP(A357, gaming_health_data!A:N, 6, FALSE)</f>
        <v>603</v>
      </c>
      <c r="N357">
        <f>VLOOKUP(A357, gaming_health_data!A:N, 7, FALSE)</f>
        <v>9</v>
      </c>
      <c r="O357">
        <f>VLOOKUP(A357, gaming_health_data!A:N, 9, FALSE)</f>
        <v>2</v>
      </c>
      <c r="P357">
        <f>VLOOKUP(A357, gaming_health_data!A:N, 10, FALSE)</f>
        <v>46</v>
      </c>
      <c r="Q357">
        <f>VLOOKUP(A357, gaming_health_data!A:N, 11, FALSE)</f>
        <v>85</v>
      </c>
      <c r="R357">
        <f>VLOOKUP(A357, gaming_health_data!A:N, 12, FALSE)</f>
        <v>95</v>
      </c>
      <c r="S357">
        <f>VLOOKUP(A357, gaming_health_data!A:N, 13, FALSE)</f>
        <v>8</v>
      </c>
      <c r="T357">
        <f>VLOOKUP(A357, gaming_health_data!A:N, 14, FALSE)</f>
        <v>81</v>
      </c>
    </row>
    <row r="358" spans="1:20" ht="15.75">
      <c r="A358">
        <v>10366</v>
      </c>
      <c r="B358" t="s">
        <v>1238</v>
      </c>
      <c r="C358">
        <v>32</v>
      </c>
      <c r="D358" t="s">
        <v>27</v>
      </c>
      <c r="E358" t="s">
        <v>39</v>
      </c>
      <c r="F358" s="3">
        <v>22308</v>
      </c>
      <c r="G358" t="s">
        <v>21</v>
      </c>
      <c r="H358" t="s">
        <v>17</v>
      </c>
      <c r="I358" s="4" t="str">
        <f>VLOOKUP(A358, gaming_health_data!A:N, 2, FALSE)</f>
        <v>PC</v>
      </c>
      <c r="J358" t="str">
        <f>VLOOKUP(A358, gaming_health_data!A:N, 3, FALSE)</f>
        <v>Survival</v>
      </c>
      <c r="K358" t="str">
        <f>VLOOKUP(A358, gaming_health_data!A:N, 4, FALSE)</f>
        <v>Boredom</v>
      </c>
      <c r="L358">
        <f>VLOOKUP(A358, gaming_health_data!A:N, 5, FALSE)</f>
        <v>9</v>
      </c>
      <c r="M358">
        <f>VLOOKUP(A358, gaming_health_data!A:N, 6, FALSE)</f>
        <v>472</v>
      </c>
      <c r="N358">
        <f>VLOOKUP(A358, gaming_health_data!A:N, 7, FALSE)</f>
        <v>8</v>
      </c>
      <c r="O358">
        <f>VLOOKUP(A358, gaming_health_data!A:N, 9, FALSE)</f>
        <v>57</v>
      </c>
      <c r="P358">
        <f>VLOOKUP(A358, gaming_health_data!A:N, 10, FALSE)</f>
        <v>20</v>
      </c>
      <c r="Q358">
        <f>VLOOKUP(A358, gaming_health_data!A:N, 11, FALSE)</f>
        <v>84</v>
      </c>
      <c r="R358">
        <f>VLOOKUP(A358, gaming_health_data!A:N, 12, FALSE)</f>
        <v>95</v>
      </c>
      <c r="S358">
        <f>VLOOKUP(A358, gaming_health_data!A:N, 13, FALSE)</f>
        <v>80</v>
      </c>
      <c r="T358">
        <f>VLOOKUP(A358, gaming_health_data!A:N, 14, FALSE)</f>
        <v>25</v>
      </c>
    </row>
    <row r="359" spans="1:20" ht="15.75">
      <c r="A359">
        <v>10367</v>
      </c>
      <c r="B359" t="s">
        <v>1239</v>
      </c>
      <c r="C359">
        <v>18</v>
      </c>
      <c r="D359" t="s">
        <v>27</v>
      </c>
      <c r="E359" t="s">
        <v>41</v>
      </c>
      <c r="F359" s="3">
        <v>72868</v>
      </c>
      <c r="G359" t="s">
        <v>17</v>
      </c>
      <c r="H359" t="s">
        <v>17</v>
      </c>
      <c r="I359" s="4" t="str">
        <f>VLOOKUP(A359, gaming_health_data!A:N, 2, FALSE)</f>
        <v>PC</v>
      </c>
      <c r="J359" t="str">
        <f>VLOOKUP(A359, gaming_health_data!A:N, 3, FALSE)</f>
        <v>RPG</v>
      </c>
      <c r="K359" t="str">
        <f>VLOOKUP(A359, gaming_health_data!A:N, 4, FALSE)</f>
        <v>Relaxation</v>
      </c>
      <c r="L359">
        <f>VLOOKUP(A359, gaming_health_data!A:N, 5, FALSE)</f>
        <v>6</v>
      </c>
      <c r="M359">
        <f>VLOOKUP(A359, gaming_health_data!A:N, 6, FALSE)</f>
        <v>230</v>
      </c>
      <c r="N359">
        <f>VLOOKUP(A359, gaming_health_data!A:N, 7, FALSE)</f>
        <v>9</v>
      </c>
      <c r="O359">
        <f>VLOOKUP(A359, gaming_health_data!A:N, 9, FALSE)</f>
        <v>81</v>
      </c>
      <c r="P359">
        <f>VLOOKUP(A359, gaming_health_data!A:N, 10, FALSE)</f>
        <v>33</v>
      </c>
      <c r="Q359">
        <f>VLOOKUP(A359, gaming_health_data!A:N, 11, FALSE)</f>
        <v>73</v>
      </c>
      <c r="R359">
        <f>VLOOKUP(A359, gaming_health_data!A:N, 12, FALSE)</f>
        <v>30</v>
      </c>
      <c r="S359">
        <f>VLOOKUP(A359, gaming_health_data!A:N, 13, FALSE)</f>
        <v>55</v>
      </c>
      <c r="T359">
        <f>VLOOKUP(A359, gaming_health_data!A:N, 14, FALSE)</f>
        <v>52</v>
      </c>
    </row>
    <row r="360" spans="1:20" ht="15.75">
      <c r="A360">
        <v>10368</v>
      </c>
      <c r="B360" t="s">
        <v>1240</v>
      </c>
      <c r="C360">
        <v>18</v>
      </c>
      <c r="D360" t="s">
        <v>26</v>
      </c>
      <c r="E360" t="s">
        <v>53</v>
      </c>
      <c r="F360" s="3">
        <v>168761</v>
      </c>
      <c r="G360" t="s">
        <v>17</v>
      </c>
      <c r="H360" t="s">
        <v>21</v>
      </c>
      <c r="I360" s="4" t="str">
        <f>VLOOKUP(A360, gaming_health_data!A:N, 2, FALSE)</f>
        <v>PlayStation</v>
      </c>
      <c r="J360" t="str">
        <f>VLOOKUP(A360, gaming_health_data!A:N, 3, FALSE)</f>
        <v>FPS</v>
      </c>
      <c r="K360" t="str">
        <f>VLOOKUP(A360, gaming_health_data!A:N, 4, FALSE)</f>
        <v>Challenge</v>
      </c>
      <c r="L360">
        <f>VLOOKUP(A360, gaming_health_data!A:N, 5, FALSE)</f>
        <v>6</v>
      </c>
      <c r="M360">
        <f>VLOOKUP(A360, gaming_health_data!A:N, 6, FALSE)</f>
        <v>560</v>
      </c>
      <c r="N360">
        <f>VLOOKUP(A360, gaming_health_data!A:N, 7, FALSE)</f>
        <v>5</v>
      </c>
      <c r="O360">
        <f>VLOOKUP(A360, gaming_health_data!A:N, 9, FALSE)</f>
        <v>4</v>
      </c>
      <c r="P360">
        <f>VLOOKUP(A360, gaming_health_data!A:N, 10, FALSE)</f>
        <v>31</v>
      </c>
      <c r="Q360">
        <f>VLOOKUP(A360, gaming_health_data!A:N, 11, FALSE)</f>
        <v>81</v>
      </c>
      <c r="R360">
        <f>VLOOKUP(A360, gaming_health_data!A:N, 12, FALSE)</f>
        <v>57</v>
      </c>
      <c r="S360">
        <f>VLOOKUP(A360, gaming_health_data!A:N, 13, FALSE)</f>
        <v>28</v>
      </c>
      <c r="T360">
        <f>VLOOKUP(A360, gaming_health_data!A:N, 14, FALSE)</f>
        <v>36</v>
      </c>
    </row>
    <row r="361" spans="1:20" ht="15.75">
      <c r="A361">
        <v>10369</v>
      </c>
      <c r="B361" t="s">
        <v>1241</v>
      </c>
      <c r="C361">
        <v>23</v>
      </c>
      <c r="D361" t="s">
        <v>15</v>
      </c>
      <c r="E361" t="s">
        <v>27</v>
      </c>
      <c r="F361" s="3">
        <v>196293</v>
      </c>
      <c r="G361" t="s">
        <v>17</v>
      </c>
      <c r="H361" t="s">
        <v>21</v>
      </c>
      <c r="I361" s="4" t="str">
        <f>VLOOKUP(A361, gaming_health_data!A:N, 2, FALSE)</f>
        <v>Xbox</v>
      </c>
      <c r="J361" t="str">
        <f>VLOOKUP(A361, gaming_health_data!A:N, 3, FALSE)</f>
        <v>MMORPG</v>
      </c>
      <c r="K361" t="str">
        <f>VLOOKUP(A361, gaming_health_data!A:N, 4, FALSE)</f>
        <v>Relaxation</v>
      </c>
      <c r="L361">
        <f>VLOOKUP(A361, gaming_health_data!A:N, 5, FALSE)</f>
        <v>6</v>
      </c>
      <c r="M361">
        <f>VLOOKUP(A361, gaming_health_data!A:N, 6, FALSE)</f>
        <v>870</v>
      </c>
      <c r="N361">
        <f>VLOOKUP(A361, gaming_health_data!A:N, 7, FALSE)</f>
        <v>5</v>
      </c>
      <c r="O361">
        <f>VLOOKUP(A361, gaming_health_data!A:N, 9, FALSE)</f>
        <v>18</v>
      </c>
      <c r="P361">
        <f>VLOOKUP(A361, gaming_health_data!A:N, 10, FALSE)</f>
        <v>20</v>
      </c>
      <c r="Q361">
        <f>VLOOKUP(A361, gaming_health_data!A:N, 11, FALSE)</f>
        <v>29</v>
      </c>
      <c r="R361">
        <f>VLOOKUP(A361, gaming_health_data!A:N, 12, FALSE)</f>
        <v>12</v>
      </c>
      <c r="S361">
        <f>VLOOKUP(A361, gaming_health_data!A:N, 13, FALSE)</f>
        <v>15</v>
      </c>
      <c r="T361">
        <f>VLOOKUP(A361, gaming_health_data!A:N, 14, FALSE)</f>
        <v>29</v>
      </c>
    </row>
    <row r="362" spans="1:20" ht="15.75">
      <c r="A362">
        <v>10370</v>
      </c>
      <c r="B362" t="s">
        <v>1242</v>
      </c>
      <c r="C362">
        <v>26</v>
      </c>
      <c r="D362" t="s">
        <v>15</v>
      </c>
      <c r="E362" t="s">
        <v>22</v>
      </c>
      <c r="F362" s="3">
        <v>66213</v>
      </c>
      <c r="G362" t="s">
        <v>17</v>
      </c>
      <c r="H362" t="s">
        <v>21</v>
      </c>
      <c r="I362" s="4" t="str">
        <f>VLOOKUP(A362, gaming_health_data!A:N, 2, FALSE)</f>
        <v>Tablet</v>
      </c>
      <c r="J362" t="str">
        <f>VLOOKUP(A362, gaming_health_data!A:N, 3, FALSE)</f>
        <v>Racing</v>
      </c>
      <c r="K362" t="str">
        <f>VLOOKUP(A362, gaming_health_data!A:N, 4, FALSE)</f>
        <v>Relaxation</v>
      </c>
      <c r="L362">
        <f>VLOOKUP(A362, gaming_health_data!A:N, 5, FALSE)</f>
        <v>10</v>
      </c>
      <c r="M362">
        <f>VLOOKUP(A362, gaming_health_data!A:N, 6, FALSE)</f>
        <v>378</v>
      </c>
      <c r="N362">
        <f>VLOOKUP(A362, gaming_health_data!A:N, 7, FALSE)</f>
        <v>11</v>
      </c>
      <c r="O362">
        <f>VLOOKUP(A362, gaming_health_data!A:N, 9, FALSE)</f>
        <v>35</v>
      </c>
      <c r="P362">
        <f>VLOOKUP(A362, gaming_health_data!A:N, 10, FALSE)</f>
        <v>9</v>
      </c>
      <c r="Q362">
        <f>VLOOKUP(A362, gaming_health_data!A:N, 11, FALSE)</f>
        <v>26</v>
      </c>
      <c r="R362">
        <f>VLOOKUP(A362, gaming_health_data!A:N, 12, FALSE)</f>
        <v>86</v>
      </c>
      <c r="S362">
        <f>VLOOKUP(A362, gaming_health_data!A:N, 13, FALSE)</f>
        <v>63</v>
      </c>
      <c r="T362">
        <f>VLOOKUP(A362, gaming_health_data!A:N, 14, FALSE)</f>
        <v>99</v>
      </c>
    </row>
    <row r="363" spans="1:20" ht="15.75">
      <c r="A363">
        <v>10371</v>
      </c>
      <c r="B363" t="s">
        <v>1243</v>
      </c>
      <c r="C363">
        <v>31</v>
      </c>
      <c r="D363" t="s">
        <v>15</v>
      </c>
      <c r="E363" t="s">
        <v>36</v>
      </c>
      <c r="F363" s="3">
        <v>191526</v>
      </c>
      <c r="G363" t="s">
        <v>17</v>
      </c>
      <c r="H363" t="s">
        <v>21</v>
      </c>
      <c r="I363" s="4" t="str">
        <f>VLOOKUP(A363, gaming_health_data!A:N, 2, FALSE)</f>
        <v>PC</v>
      </c>
      <c r="J363" t="str">
        <f>VLOOKUP(A363, gaming_health_data!A:N, 3, FALSE)</f>
        <v>Racing</v>
      </c>
      <c r="K363" t="str">
        <f>VLOOKUP(A363, gaming_health_data!A:N, 4, FALSE)</f>
        <v>Loneliness</v>
      </c>
      <c r="L363">
        <f>VLOOKUP(A363, gaming_health_data!A:N, 5, FALSE)</f>
        <v>8</v>
      </c>
      <c r="M363">
        <f>VLOOKUP(A363, gaming_health_data!A:N, 6, FALSE)</f>
        <v>167</v>
      </c>
      <c r="N363">
        <f>VLOOKUP(A363, gaming_health_data!A:N, 7, FALSE)</f>
        <v>11</v>
      </c>
      <c r="O363">
        <f>VLOOKUP(A363, gaming_health_data!A:N, 9, FALSE)</f>
        <v>90</v>
      </c>
      <c r="P363">
        <f>VLOOKUP(A363, gaming_health_data!A:N, 10, FALSE)</f>
        <v>9</v>
      </c>
      <c r="Q363">
        <f>VLOOKUP(A363, gaming_health_data!A:N, 11, FALSE)</f>
        <v>65</v>
      </c>
      <c r="R363">
        <f>VLOOKUP(A363, gaming_health_data!A:N, 12, FALSE)</f>
        <v>81</v>
      </c>
      <c r="S363">
        <f>VLOOKUP(A363, gaming_health_data!A:N, 13, FALSE)</f>
        <v>68</v>
      </c>
      <c r="T363">
        <f>VLOOKUP(A363, gaming_health_data!A:N, 14, FALSE)</f>
        <v>14</v>
      </c>
    </row>
    <row r="364" spans="1:20" ht="15.75">
      <c r="A364">
        <v>10372</v>
      </c>
      <c r="B364" t="s">
        <v>1244</v>
      </c>
      <c r="C364">
        <v>33</v>
      </c>
      <c r="D364" t="s">
        <v>15</v>
      </c>
      <c r="E364" t="s">
        <v>41</v>
      </c>
      <c r="F364" s="3">
        <v>125890</v>
      </c>
      <c r="G364" t="s">
        <v>21</v>
      </c>
      <c r="H364" t="s">
        <v>21</v>
      </c>
      <c r="I364" s="4" t="str">
        <f>VLOOKUP(A364, gaming_health_data!A:N, 2, FALSE)</f>
        <v>Cell Phone</v>
      </c>
      <c r="J364" t="str">
        <f>VLOOKUP(A364, gaming_health_data!A:N, 3, FALSE)</f>
        <v>MMORPG</v>
      </c>
      <c r="K364" t="str">
        <f>VLOOKUP(A364, gaming_health_data!A:N, 4, FALSE)</f>
        <v>Challenge</v>
      </c>
      <c r="L364">
        <f>VLOOKUP(A364, gaming_health_data!A:N, 5, FALSE)</f>
        <v>9</v>
      </c>
      <c r="M364">
        <f>VLOOKUP(A364, gaming_health_data!A:N, 6, FALSE)</f>
        <v>792</v>
      </c>
      <c r="N364">
        <f>VLOOKUP(A364, gaming_health_data!A:N, 7, FALSE)</f>
        <v>5</v>
      </c>
      <c r="O364">
        <f>VLOOKUP(A364, gaming_health_data!A:N, 9, FALSE)</f>
        <v>98</v>
      </c>
      <c r="P364">
        <f>VLOOKUP(A364, gaming_health_data!A:N, 10, FALSE)</f>
        <v>82</v>
      </c>
      <c r="Q364">
        <f>VLOOKUP(A364, gaming_health_data!A:N, 11, FALSE)</f>
        <v>85</v>
      </c>
      <c r="R364">
        <f>VLOOKUP(A364, gaming_health_data!A:N, 12, FALSE)</f>
        <v>64</v>
      </c>
      <c r="S364">
        <f>VLOOKUP(A364, gaming_health_data!A:N, 13, FALSE)</f>
        <v>83</v>
      </c>
      <c r="T364">
        <f>VLOOKUP(A364, gaming_health_data!A:N, 14, FALSE)</f>
        <v>67</v>
      </c>
    </row>
    <row r="365" spans="1:20" ht="15.75">
      <c r="A365">
        <v>10373</v>
      </c>
      <c r="B365" t="s">
        <v>1245</v>
      </c>
      <c r="C365">
        <v>18</v>
      </c>
      <c r="D365" t="s">
        <v>26</v>
      </c>
      <c r="E365" t="s">
        <v>54</v>
      </c>
      <c r="F365" s="3">
        <v>375</v>
      </c>
      <c r="G365" t="s">
        <v>17</v>
      </c>
      <c r="H365" t="s">
        <v>17</v>
      </c>
      <c r="I365" s="4" t="str">
        <f>VLOOKUP(A365, gaming_health_data!A:N, 2, FALSE)</f>
        <v>Cell Phone</v>
      </c>
      <c r="J365" t="str">
        <f>VLOOKUP(A365, gaming_health_data!A:N, 3, FALSE)</f>
        <v>Racing</v>
      </c>
      <c r="K365" t="str">
        <f>VLOOKUP(A365, gaming_health_data!A:N, 4, FALSE)</f>
        <v>Challenge</v>
      </c>
      <c r="L365">
        <f>VLOOKUP(A365, gaming_health_data!A:N, 5, FALSE)</f>
        <v>8</v>
      </c>
      <c r="M365">
        <f>VLOOKUP(A365, gaming_health_data!A:N, 6, FALSE)</f>
        <v>708</v>
      </c>
      <c r="N365">
        <f>VLOOKUP(A365, gaming_health_data!A:N, 7, FALSE)</f>
        <v>5</v>
      </c>
      <c r="O365">
        <f>VLOOKUP(A365, gaming_health_data!A:N, 9, FALSE)</f>
        <v>76</v>
      </c>
      <c r="P365">
        <f>VLOOKUP(A365, gaming_health_data!A:N, 10, FALSE)</f>
        <v>36</v>
      </c>
      <c r="Q365">
        <f>VLOOKUP(A365, gaming_health_data!A:N, 11, FALSE)</f>
        <v>14</v>
      </c>
      <c r="R365">
        <f>VLOOKUP(A365, gaming_health_data!A:N, 12, FALSE)</f>
        <v>29</v>
      </c>
      <c r="S365">
        <f>VLOOKUP(A365, gaming_health_data!A:N, 13, FALSE)</f>
        <v>82</v>
      </c>
      <c r="T365">
        <f>VLOOKUP(A365, gaming_health_data!A:N, 14, FALSE)</f>
        <v>42</v>
      </c>
    </row>
    <row r="366" spans="1:20" ht="15.75">
      <c r="A366">
        <v>10374</v>
      </c>
      <c r="B366" t="s">
        <v>1246</v>
      </c>
      <c r="C366">
        <v>33</v>
      </c>
      <c r="D366" t="s">
        <v>15</v>
      </c>
      <c r="E366" t="s">
        <v>41</v>
      </c>
      <c r="F366" s="3">
        <v>166448</v>
      </c>
      <c r="G366" t="s">
        <v>21</v>
      </c>
      <c r="H366" t="s">
        <v>17</v>
      </c>
      <c r="I366" s="4" t="str">
        <f>VLOOKUP(A366, gaming_health_data!A:N, 2, FALSE)</f>
        <v>Nintendo</v>
      </c>
      <c r="J366" t="str">
        <f>VLOOKUP(A366, gaming_health_data!A:N, 3, FALSE)</f>
        <v>Fighting</v>
      </c>
      <c r="K366" t="str">
        <f>VLOOKUP(A366, gaming_health_data!A:N, 4, FALSE)</f>
        <v>Boredom</v>
      </c>
      <c r="L366">
        <f>VLOOKUP(A366, gaming_health_data!A:N, 5, FALSE)</f>
        <v>11</v>
      </c>
      <c r="M366">
        <f>VLOOKUP(A366, gaming_health_data!A:N, 6, FALSE)</f>
        <v>983</v>
      </c>
      <c r="N366">
        <f>VLOOKUP(A366, gaming_health_data!A:N, 7, FALSE)</f>
        <v>10</v>
      </c>
      <c r="O366">
        <f>VLOOKUP(A366, gaming_health_data!A:N, 9, FALSE)</f>
        <v>61</v>
      </c>
      <c r="P366">
        <f>VLOOKUP(A366, gaming_health_data!A:N, 10, FALSE)</f>
        <v>78</v>
      </c>
      <c r="Q366">
        <f>VLOOKUP(A366, gaming_health_data!A:N, 11, FALSE)</f>
        <v>74</v>
      </c>
      <c r="R366">
        <f>VLOOKUP(A366, gaming_health_data!A:N, 12, FALSE)</f>
        <v>65</v>
      </c>
      <c r="S366">
        <f>VLOOKUP(A366, gaming_health_data!A:N, 13, FALSE)</f>
        <v>49</v>
      </c>
      <c r="T366">
        <f>VLOOKUP(A366, gaming_health_data!A:N, 14, FALSE)</f>
        <v>92</v>
      </c>
    </row>
    <row r="367" spans="1:20" ht="15.75">
      <c r="A367">
        <v>10375</v>
      </c>
      <c r="B367" t="s">
        <v>1247</v>
      </c>
      <c r="C367">
        <v>19</v>
      </c>
      <c r="D367" t="s">
        <v>15</v>
      </c>
      <c r="E367" t="s">
        <v>44</v>
      </c>
      <c r="F367" s="3">
        <v>91380</v>
      </c>
      <c r="G367" t="s">
        <v>21</v>
      </c>
      <c r="H367" t="s">
        <v>17</v>
      </c>
      <c r="I367" s="4" t="str">
        <f>VLOOKUP(A367, gaming_health_data!A:N, 2, FALSE)</f>
        <v>PlayStation</v>
      </c>
      <c r="J367" t="str">
        <f>VLOOKUP(A367, gaming_health_data!A:N, 3, FALSE)</f>
        <v>Racing</v>
      </c>
      <c r="K367" t="str">
        <f>VLOOKUP(A367, gaming_health_data!A:N, 4, FALSE)</f>
        <v>Entertainment</v>
      </c>
      <c r="L367">
        <f>VLOOKUP(A367, gaming_health_data!A:N, 5, FALSE)</f>
        <v>4</v>
      </c>
      <c r="M367">
        <f>VLOOKUP(A367, gaming_health_data!A:N, 6, FALSE)</f>
        <v>143</v>
      </c>
      <c r="N367">
        <f>VLOOKUP(A367, gaming_health_data!A:N, 7, FALSE)</f>
        <v>11</v>
      </c>
      <c r="O367">
        <f>VLOOKUP(A367, gaming_health_data!A:N, 9, FALSE)</f>
        <v>52</v>
      </c>
      <c r="P367">
        <f>VLOOKUP(A367, gaming_health_data!A:N, 10, FALSE)</f>
        <v>53</v>
      </c>
      <c r="Q367">
        <f>VLOOKUP(A367, gaming_health_data!A:N, 11, FALSE)</f>
        <v>39</v>
      </c>
      <c r="R367">
        <f>VLOOKUP(A367, gaming_health_data!A:N, 12, FALSE)</f>
        <v>44</v>
      </c>
      <c r="S367">
        <f>VLOOKUP(A367, gaming_health_data!A:N, 13, FALSE)</f>
        <v>88</v>
      </c>
      <c r="T367">
        <f>VLOOKUP(A367, gaming_health_data!A:N, 14, FALSE)</f>
        <v>98</v>
      </c>
    </row>
    <row r="368" spans="1:20" ht="15.75">
      <c r="A368">
        <v>10376</v>
      </c>
      <c r="B368" t="s">
        <v>1248</v>
      </c>
      <c r="C368">
        <v>30</v>
      </c>
      <c r="D368" t="s">
        <v>26</v>
      </c>
      <c r="E368" t="s">
        <v>30</v>
      </c>
      <c r="F368" s="3">
        <v>184729</v>
      </c>
      <c r="G368" t="s">
        <v>17</v>
      </c>
      <c r="H368" t="s">
        <v>17</v>
      </c>
      <c r="I368" s="4" t="str">
        <f>VLOOKUP(A368, gaming_health_data!A:N, 2, FALSE)</f>
        <v>Nintendo</v>
      </c>
      <c r="J368" t="str">
        <f>VLOOKUP(A368, gaming_health_data!A:N, 3, FALSE)</f>
        <v>Fighting</v>
      </c>
      <c r="K368" t="str">
        <f>VLOOKUP(A368, gaming_health_data!A:N, 4, FALSE)</f>
        <v>Entertainment</v>
      </c>
      <c r="L368">
        <f>VLOOKUP(A368, gaming_health_data!A:N, 5, FALSE)</f>
        <v>5</v>
      </c>
      <c r="M368">
        <f>VLOOKUP(A368, gaming_health_data!A:N, 6, FALSE)</f>
        <v>406</v>
      </c>
      <c r="N368">
        <f>VLOOKUP(A368, gaming_health_data!A:N, 7, FALSE)</f>
        <v>9</v>
      </c>
      <c r="O368">
        <f>VLOOKUP(A368, gaming_health_data!A:N, 9, FALSE)</f>
        <v>6</v>
      </c>
      <c r="P368">
        <f>VLOOKUP(A368, gaming_health_data!A:N, 10, FALSE)</f>
        <v>38</v>
      </c>
      <c r="Q368">
        <f>VLOOKUP(A368, gaming_health_data!A:N, 11, FALSE)</f>
        <v>64</v>
      </c>
      <c r="R368">
        <f>VLOOKUP(A368, gaming_health_data!A:N, 12, FALSE)</f>
        <v>5</v>
      </c>
      <c r="S368">
        <f>VLOOKUP(A368, gaming_health_data!A:N, 13, FALSE)</f>
        <v>43</v>
      </c>
      <c r="T368">
        <f>VLOOKUP(A368, gaming_health_data!A:N, 14, FALSE)</f>
        <v>94</v>
      </c>
    </row>
    <row r="369" spans="1:20" ht="15.75">
      <c r="A369">
        <v>10377</v>
      </c>
      <c r="B369" t="s">
        <v>1249</v>
      </c>
      <c r="C369">
        <v>22</v>
      </c>
      <c r="D369" t="s">
        <v>26</v>
      </c>
      <c r="E369" t="s">
        <v>39</v>
      </c>
      <c r="F369" s="3">
        <v>198559</v>
      </c>
      <c r="G369" t="s">
        <v>21</v>
      </c>
      <c r="H369" t="s">
        <v>17</v>
      </c>
      <c r="I369" s="4" t="str">
        <f>VLOOKUP(A369, gaming_health_data!A:N, 2, FALSE)</f>
        <v>PlayStation</v>
      </c>
      <c r="J369" t="str">
        <f>VLOOKUP(A369, gaming_health_data!A:N, 3, FALSE)</f>
        <v>RPG</v>
      </c>
      <c r="K369" t="str">
        <f>VLOOKUP(A369, gaming_health_data!A:N, 4, FALSE)</f>
        <v>Competition</v>
      </c>
      <c r="L369">
        <f>VLOOKUP(A369, gaming_health_data!A:N, 5, FALSE)</f>
        <v>1</v>
      </c>
      <c r="M369">
        <f>VLOOKUP(A369, gaming_health_data!A:N, 6, FALSE)</f>
        <v>409</v>
      </c>
      <c r="N369">
        <f>VLOOKUP(A369, gaming_health_data!A:N, 7, FALSE)</f>
        <v>11</v>
      </c>
      <c r="O369">
        <f>VLOOKUP(A369, gaming_health_data!A:N, 9, FALSE)</f>
        <v>81</v>
      </c>
      <c r="P369">
        <f>VLOOKUP(A369, gaming_health_data!A:N, 10, FALSE)</f>
        <v>22</v>
      </c>
      <c r="Q369">
        <f>VLOOKUP(A369, gaming_health_data!A:N, 11, FALSE)</f>
        <v>16</v>
      </c>
      <c r="R369">
        <f>VLOOKUP(A369, gaming_health_data!A:N, 12, FALSE)</f>
        <v>6</v>
      </c>
      <c r="S369">
        <f>VLOOKUP(A369, gaming_health_data!A:N, 13, FALSE)</f>
        <v>20</v>
      </c>
      <c r="T369">
        <f>VLOOKUP(A369, gaming_health_data!A:N, 14, FALSE)</f>
        <v>48</v>
      </c>
    </row>
    <row r="370" spans="1:20" ht="15.75">
      <c r="A370">
        <v>10378</v>
      </c>
      <c r="B370" t="s">
        <v>1250</v>
      </c>
      <c r="C370">
        <v>21</v>
      </c>
      <c r="D370" t="s">
        <v>27</v>
      </c>
      <c r="E370" t="s">
        <v>16</v>
      </c>
      <c r="F370" s="3">
        <v>61616</v>
      </c>
      <c r="G370" t="s">
        <v>21</v>
      </c>
      <c r="H370" t="s">
        <v>21</v>
      </c>
      <c r="I370" s="4" t="str">
        <f>VLOOKUP(A370, gaming_health_data!A:N, 2, FALSE)</f>
        <v>Tablet</v>
      </c>
      <c r="J370" t="str">
        <f>VLOOKUP(A370, gaming_health_data!A:N, 3, FALSE)</f>
        <v>Strategy</v>
      </c>
      <c r="K370" t="str">
        <f>VLOOKUP(A370, gaming_health_data!A:N, 4, FALSE)</f>
        <v>Escapism</v>
      </c>
      <c r="L370">
        <f>VLOOKUP(A370, gaming_health_data!A:N, 5, FALSE)</f>
        <v>4</v>
      </c>
      <c r="M370">
        <f>VLOOKUP(A370, gaming_health_data!A:N, 6, FALSE)</f>
        <v>283</v>
      </c>
      <c r="N370">
        <f>VLOOKUP(A370, gaming_health_data!A:N, 7, FALSE)</f>
        <v>7</v>
      </c>
      <c r="O370">
        <f>VLOOKUP(A370, gaming_health_data!A:N, 9, FALSE)</f>
        <v>24</v>
      </c>
      <c r="P370">
        <f>VLOOKUP(A370, gaming_health_data!A:N, 10, FALSE)</f>
        <v>27</v>
      </c>
      <c r="Q370">
        <f>VLOOKUP(A370, gaming_health_data!A:N, 11, FALSE)</f>
        <v>40</v>
      </c>
      <c r="R370">
        <f>VLOOKUP(A370, gaming_health_data!A:N, 12, FALSE)</f>
        <v>66</v>
      </c>
      <c r="S370">
        <f>VLOOKUP(A370, gaming_health_data!A:N, 13, FALSE)</f>
        <v>11</v>
      </c>
      <c r="T370">
        <f>VLOOKUP(A370, gaming_health_data!A:N, 14, FALSE)</f>
        <v>28</v>
      </c>
    </row>
    <row r="371" spans="1:20" ht="15.75">
      <c r="A371">
        <v>10379</v>
      </c>
      <c r="B371" t="s">
        <v>1251</v>
      </c>
      <c r="C371">
        <v>29</v>
      </c>
      <c r="D371" t="s">
        <v>15</v>
      </c>
      <c r="E371" t="s">
        <v>30</v>
      </c>
      <c r="F371" s="3">
        <v>27933</v>
      </c>
      <c r="G371" t="s">
        <v>17</v>
      </c>
      <c r="H371" t="s">
        <v>17</v>
      </c>
      <c r="I371" s="4" t="str">
        <f>VLOOKUP(A371, gaming_health_data!A:N, 2, FALSE)</f>
        <v>Xbox</v>
      </c>
      <c r="J371" t="str">
        <f>VLOOKUP(A371, gaming_health_data!A:N, 3, FALSE)</f>
        <v>Horror</v>
      </c>
      <c r="K371" t="str">
        <f>VLOOKUP(A371, gaming_health_data!A:N, 4, FALSE)</f>
        <v>Entertainment</v>
      </c>
      <c r="L371">
        <f>VLOOKUP(A371, gaming_health_data!A:N, 5, FALSE)</f>
        <v>3</v>
      </c>
      <c r="M371">
        <f>VLOOKUP(A371, gaming_health_data!A:N, 6, FALSE)</f>
        <v>961</v>
      </c>
      <c r="N371">
        <f>VLOOKUP(A371, gaming_health_data!A:N, 7, FALSE)</f>
        <v>10</v>
      </c>
      <c r="O371">
        <f>VLOOKUP(A371, gaming_health_data!A:N, 9, FALSE)</f>
        <v>81</v>
      </c>
      <c r="P371">
        <f>VLOOKUP(A371, gaming_health_data!A:N, 10, FALSE)</f>
        <v>42</v>
      </c>
      <c r="Q371">
        <f>VLOOKUP(A371, gaming_health_data!A:N, 11, FALSE)</f>
        <v>39</v>
      </c>
      <c r="R371">
        <f>VLOOKUP(A371, gaming_health_data!A:N, 12, FALSE)</f>
        <v>10</v>
      </c>
      <c r="S371">
        <f>VLOOKUP(A371, gaming_health_data!A:N, 13, FALSE)</f>
        <v>32</v>
      </c>
      <c r="T371">
        <f>VLOOKUP(A371, gaming_health_data!A:N, 14, FALSE)</f>
        <v>62</v>
      </c>
    </row>
    <row r="372" spans="1:20" ht="15.75">
      <c r="A372">
        <v>10380</v>
      </c>
      <c r="B372" t="s">
        <v>1252</v>
      </c>
      <c r="C372">
        <v>28</v>
      </c>
      <c r="D372" t="s">
        <v>27</v>
      </c>
      <c r="E372" t="s">
        <v>22</v>
      </c>
      <c r="F372" s="3">
        <v>39170</v>
      </c>
      <c r="G372" t="s">
        <v>21</v>
      </c>
      <c r="H372" t="s">
        <v>17</v>
      </c>
      <c r="I372" s="4" t="str">
        <f>VLOOKUP(A372, gaming_health_data!A:N, 2, FALSE)</f>
        <v>Xbox</v>
      </c>
      <c r="J372" t="str">
        <f>VLOOKUP(A372, gaming_health_data!A:N, 3, FALSE)</f>
        <v>MMORPG</v>
      </c>
      <c r="K372" t="str">
        <f>VLOOKUP(A372, gaming_health_data!A:N, 4, FALSE)</f>
        <v>Relaxation</v>
      </c>
      <c r="L372">
        <f>VLOOKUP(A372, gaming_health_data!A:N, 5, FALSE)</f>
        <v>7</v>
      </c>
      <c r="M372">
        <f>VLOOKUP(A372, gaming_health_data!A:N, 6, FALSE)</f>
        <v>18</v>
      </c>
      <c r="N372">
        <f>VLOOKUP(A372, gaming_health_data!A:N, 7, FALSE)</f>
        <v>8</v>
      </c>
      <c r="O372">
        <f>VLOOKUP(A372, gaming_health_data!A:N, 9, FALSE)</f>
        <v>46</v>
      </c>
      <c r="P372">
        <f>VLOOKUP(A372, gaming_health_data!A:N, 10, FALSE)</f>
        <v>59</v>
      </c>
      <c r="Q372">
        <f>VLOOKUP(A372, gaming_health_data!A:N, 11, FALSE)</f>
        <v>2</v>
      </c>
      <c r="R372">
        <f>VLOOKUP(A372, gaming_health_data!A:N, 12, FALSE)</f>
        <v>8</v>
      </c>
      <c r="S372">
        <f>VLOOKUP(A372, gaming_health_data!A:N, 13, FALSE)</f>
        <v>74</v>
      </c>
      <c r="T372">
        <f>VLOOKUP(A372, gaming_health_data!A:N, 14, FALSE)</f>
        <v>71</v>
      </c>
    </row>
    <row r="373" spans="1:20" ht="15.75">
      <c r="A373">
        <v>10381</v>
      </c>
      <c r="B373" t="s">
        <v>1253</v>
      </c>
      <c r="C373">
        <v>27</v>
      </c>
      <c r="D373" t="s">
        <v>15</v>
      </c>
      <c r="E373" t="s">
        <v>53</v>
      </c>
      <c r="F373" s="3">
        <v>116498</v>
      </c>
      <c r="G373" t="s">
        <v>17</v>
      </c>
      <c r="H373" t="s">
        <v>21</v>
      </c>
      <c r="I373" s="4" t="str">
        <f>VLOOKUP(A373, gaming_health_data!A:N, 2, FALSE)</f>
        <v>PlayStation</v>
      </c>
      <c r="J373" t="str">
        <f>VLOOKUP(A373, gaming_health_data!A:N, 3, FALSE)</f>
        <v>RPG</v>
      </c>
      <c r="K373" t="str">
        <f>VLOOKUP(A373, gaming_health_data!A:N, 4, FALSE)</f>
        <v>Relaxation</v>
      </c>
      <c r="L373">
        <f>VLOOKUP(A373, gaming_health_data!A:N, 5, FALSE)</f>
        <v>7</v>
      </c>
      <c r="M373">
        <f>VLOOKUP(A373, gaming_health_data!A:N, 6, FALSE)</f>
        <v>234</v>
      </c>
      <c r="N373">
        <f>VLOOKUP(A373, gaming_health_data!A:N, 7, FALSE)</f>
        <v>7</v>
      </c>
      <c r="O373">
        <f>VLOOKUP(A373, gaming_health_data!A:N, 9, FALSE)</f>
        <v>87</v>
      </c>
      <c r="P373">
        <f>VLOOKUP(A373, gaming_health_data!A:N, 10, FALSE)</f>
        <v>82</v>
      </c>
      <c r="Q373">
        <f>VLOOKUP(A373, gaming_health_data!A:N, 11, FALSE)</f>
        <v>5</v>
      </c>
      <c r="R373">
        <f>VLOOKUP(A373, gaming_health_data!A:N, 12, FALSE)</f>
        <v>52</v>
      </c>
      <c r="S373">
        <f>VLOOKUP(A373, gaming_health_data!A:N, 13, FALSE)</f>
        <v>66</v>
      </c>
      <c r="T373">
        <f>VLOOKUP(A373, gaming_health_data!A:N, 14, FALSE)</f>
        <v>78</v>
      </c>
    </row>
    <row r="374" spans="1:20" ht="15.75">
      <c r="A374">
        <v>10382</v>
      </c>
      <c r="B374" t="s">
        <v>1254</v>
      </c>
      <c r="C374">
        <v>25</v>
      </c>
      <c r="D374" t="s">
        <v>15</v>
      </c>
      <c r="E374" t="s">
        <v>53</v>
      </c>
      <c r="F374" s="3">
        <v>118642</v>
      </c>
      <c r="G374" t="s">
        <v>21</v>
      </c>
      <c r="H374" t="s">
        <v>17</v>
      </c>
      <c r="I374" s="4" t="str">
        <f>VLOOKUP(A374, gaming_health_data!A:N, 2, FALSE)</f>
        <v>Nintendo</v>
      </c>
      <c r="J374" t="str">
        <f>VLOOKUP(A374, gaming_health_data!A:N, 3, FALSE)</f>
        <v>MMORPG</v>
      </c>
      <c r="K374" t="str">
        <f>VLOOKUP(A374, gaming_health_data!A:N, 4, FALSE)</f>
        <v>Entertainment</v>
      </c>
      <c r="L374">
        <f>VLOOKUP(A374, gaming_health_data!A:N, 5, FALSE)</f>
        <v>7</v>
      </c>
      <c r="M374">
        <f>VLOOKUP(A374, gaming_health_data!A:N, 6, FALSE)</f>
        <v>288</v>
      </c>
      <c r="N374">
        <f>VLOOKUP(A374, gaming_health_data!A:N, 7, FALSE)</f>
        <v>8</v>
      </c>
      <c r="O374">
        <f>VLOOKUP(A374, gaming_health_data!A:N, 9, FALSE)</f>
        <v>61</v>
      </c>
      <c r="P374">
        <f>VLOOKUP(A374, gaming_health_data!A:N, 10, FALSE)</f>
        <v>48</v>
      </c>
      <c r="Q374">
        <f>VLOOKUP(A374, gaming_health_data!A:N, 11, FALSE)</f>
        <v>26</v>
      </c>
      <c r="R374">
        <f>VLOOKUP(A374, gaming_health_data!A:N, 12, FALSE)</f>
        <v>79</v>
      </c>
      <c r="S374">
        <f>VLOOKUP(A374, gaming_health_data!A:N, 13, FALSE)</f>
        <v>83</v>
      </c>
      <c r="T374">
        <f>VLOOKUP(A374, gaming_health_data!A:N, 14, FALSE)</f>
        <v>63</v>
      </c>
    </row>
    <row r="375" spans="1:20" ht="15.75">
      <c r="A375">
        <v>10383</v>
      </c>
      <c r="B375" t="s">
        <v>1255</v>
      </c>
      <c r="C375">
        <v>28</v>
      </c>
      <c r="D375" t="s">
        <v>15</v>
      </c>
      <c r="E375" t="s">
        <v>16</v>
      </c>
      <c r="F375" s="3">
        <v>126228</v>
      </c>
      <c r="G375" t="s">
        <v>21</v>
      </c>
      <c r="H375" t="s">
        <v>17</v>
      </c>
      <c r="I375" s="4" t="str">
        <f>VLOOKUP(A375, gaming_health_data!A:N, 2, FALSE)</f>
        <v>PlayStation</v>
      </c>
      <c r="J375" t="str">
        <f>VLOOKUP(A375, gaming_health_data!A:N, 3, FALSE)</f>
        <v>Racing</v>
      </c>
      <c r="K375" t="str">
        <f>VLOOKUP(A375, gaming_health_data!A:N, 4, FALSE)</f>
        <v>Stress Relief</v>
      </c>
      <c r="L375">
        <f>VLOOKUP(A375, gaming_health_data!A:N, 5, FALSE)</f>
        <v>11</v>
      </c>
      <c r="M375">
        <f>VLOOKUP(A375, gaming_health_data!A:N, 6, FALSE)</f>
        <v>965</v>
      </c>
      <c r="N375">
        <f>VLOOKUP(A375, gaming_health_data!A:N, 7, FALSE)</f>
        <v>8</v>
      </c>
      <c r="O375">
        <f>VLOOKUP(A375, gaming_health_data!A:N, 9, FALSE)</f>
        <v>76</v>
      </c>
      <c r="P375">
        <f>VLOOKUP(A375, gaming_health_data!A:N, 10, FALSE)</f>
        <v>50</v>
      </c>
      <c r="Q375">
        <f>VLOOKUP(A375, gaming_health_data!A:N, 11, FALSE)</f>
        <v>50</v>
      </c>
      <c r="R375">
        <f>VLOOKUP(A375, gaming_health_data!A:N, 12, FALSE)</f>
        <v>98</v>
      </c>
      <c r="S375">
        <f>VLOOKUP(A375, gaming_health_data!A:N, 13, FALSE)</f>
        <v>33</v>
      </c>
      <c r="T375">
        <f>VLOOKUP(A375, gaming_health_data!A:N, 14, FALSE)</f>
        <v>59</v>
      </c>
    </row>
    <row r="376" spans="1:20" ht="15.75">
      <c r="A376">
        <v>10384</v>
      </c>
      <c r="B376" t="s">
        <v>1256</v>
      </c>
      <c r="C376">
        <v>31</v>
      </c>
      <c r="D376" t="s">
        <v>27</v>
      </c>
      <c r="E376" t="s">
        <v>27</v>
      </c>
      <c r="F376" s="3">
        <v>40025</v>
      </c>
      <c r="G376" t="s">
        <v>21</v>
      </c>
      <c r="H376" t="s">
        <v>21</v>
      </c>
      <c r="I376" s="4" t="str">
        <f>VLOOKUP(A376, gaming_health_data!A:N, 2, FALSE)</f>
        <v>Tablet</v>
      </c>
      <c r="J376" t="str">
        <f>VLOOKUP(A376, gaming_health_data!A:N, 3, FALSE)</f>
        <v>Racing</v>
      </c>
      <c r="K376" t="str">
        <f>VLOOKUP(A376, gaming_health_data!A:N, 4, FALSE)</f>
        <v>Challenge</v>
      </c>
      <c r="L376">
        <f>VLOOKUP(A376, gaming_health_data!A:N, 5, FALSE)</f>
        <v>4</v>
      </c>
      <c r="M376">
        <f>VLOOKUP(A376, gaming_health_data!A:N, 6, FALSE)</f>
        <v>69</v>
      </c>
      <c r="N376">
        <f>VLOOKUP(A376, gaming_health_data!A:N, 7, FALSE)</f>
        <v>11</v>
      </c>
      <c r="O376">
        <f>VLOOKUP(A376, gaming_health_data!A:N, 9, FALSE)</f>
        <v>70</v>
      </c>
      <c r="P376">
        <f>VLOOKUP(A376, gaming_health_data!A:N, 10, FALSE)</f>
        <v>87</v>
      </c>
      <c r="Q376">
        <f>VLOOKUP(A376, gaming_health_data!A:N, 11, FALSE)</f>
        <v>40</v>
      </c>
      <c r="R376">
        <f>VLOOKUP(A376, gaming_health_data!A:N, 12, FALSE)</f>
        <v>4</v>
      </c>
      <c r="S376">
        <f>VLOOKUP(A376, gaming_health_data!A:N, 13, FALSE)</f>
        <v>63</v>
      </c>
      <c r="T376">
        <f>VLOOKUP(A376, gaming_health_data!A:N, 14, FALSE)</f>
        <v>38</v>
      </c>
    </row>
    <row r="377" spans="1:20" ht="15.75">
      <c r="A377">
        <v>10385</v>
      </c>
      <c r="B377" t="s">
        <v>1257</v>
      </c>
      <c r="C377">
        <v>20</v>
      </c>
      <c r="D377" t="s">
        <v>26</v>
      </c>
      <c r="E377" t="s">
        <v>56</v>
      </c>
      <c r="F377" s="3">
        <v>198524</v>
      </c>
      <c r="G377" t="s">
        <v>17</v>
      </c>
      <c r="H377" t="s">
        <v>17</v>
      </c>
      <c r="I377" s="4" t="str">
        <f>VLOOKUP(A377, gaming_health_data!A:N, 2, FALSE)</f>
        <v>PC</v>
      </c>
      <c r="J377" t="str">
        <f>VLOOKUP(A377, gaming_health_data!A:N, 3, FALSE)</f>
        <v>Strategy</v>
      </c>
      <c r="K377" t="str">
        <f>VLOOKUP(A377, gaming_health_data!A:N, 4, FALSE)</f>
        <v>Competition</v>
      </c>
      <c r="L377">
        <f>VLOOKUP(A377, gaming_health_data!A:N, 5, FALSE)</f>
        <v>7</v>
      </c>
      <c r="M377">
        <f>VLOOKUP(A377, gaming_health_data!A:N, 6, FALSE)</f>
        <v>96</v>
      </c>
      <c r="N377">
        <f>VLOOKUP(A377, gaming_health_data!A:N, 7, FALSE)</f>
        <v>9</v>
      </c>
      <c r="O377">
        <f>VLOOKUP(A377, gaming_health_data!A:N, 9, FALSE)</f>
        <v>43</v>
      </c>
      <c r="P377">
        <f>VLOOKUP(A377, gaming_health_data!A:N, 10, FALSE)</f>
        <v>56</v>
      </c>
      <c r="Q377">
        <f>VLOOKUP(A377, gaming_health_data!A:N, 11, FALSE)</f>
        <v>95</v>
      </c>
      <c r="R377">
        <f>VLOOKUP(A377, gaming_health_data!A:N, 12, FALSE)</f>
        <v>70</v>
      </c>
      <c r="S377">
        <f>VLOOKUP(A377, gaming_health_data!A:N, 13, FALSE)</f>
        <v>38</v>
      </c>
      <c r="T377">
        <f>VLOOKUP(A377, gaming_health_data!A:N, 14, FALSE)</f>
        <v>66</v>
      </c>
    </row>
    <row r="378" spans="1:20" ht="15.75">
      <c r="A378">
        <v>10386</v>
      </c>
      <c r="B378" t="s">
        <v>1258</v>
      </c>
      <c r="C378">
        <v>27</v>
      </c>
      <c r="D378" t="s">
        <v>27</v>
      </c>
      <c r="E378" t="s">
        <v>41</v>
      </c>
      <c r="F378" s="3">
        <v>121776</v>
      </c>
      <c r="G378" t="s">
        <v>21</v>
      </c>
      <c r="H378" t="s">
        <v>17</v>
      </c>
      <c r="I378" s="4" t="str">
        <f>VLOOKUP(A378, gaming_health_data!A:N, 2, FALSE)</f>
        <v>PC</v>
      </c>
      <c r="J378" t="str">
        <f>VLOOKUP(A378, gaming_health_data!A:N, 3, FALSE)</f>
        <v>Horror</v>
      </c>
      <c r="K378" t="str">
        <f>VLOOKUP(A378, gaming_health_data!A:N, 4, FALSE)</f>
        <v>Social Interaction</v>
      </c>
      <c r="L378">
        <f>VLOOKUP(A378, gaming_health_data!A:N, 5, FALSE)</f>
        <v>6</v>
      </c>
      <c r="M378">
        <f>VLOOKUP(A378, gaming_health_data!A:N, 6, FALSE)</f>
        <v>540</v>
      </c>
      <c r="N378">
        <f>VLOOKUP(A378, gaming_health_data!A:N, 7, FALSE)</f>
        <v>10</v>
      </c>
      <c r="O378">
        <f>VLOOKUP(A378, gaming_health_data!A:N, 9, FALSE)</f>
        <v>16</v>
      </c>
      <c r="P378">
        <f>VLOOKUP(A378, gaming_health_data!A:N, 10, FALSE)</f>
        <v>4</v>
      </c>
      <c r="Q378">
        <f>VLOOKUP(A378, gaming_health_data!A:N, 11, FALSE)</f>
        <v>62</v>
      </c>
      <c r="R378">
        <f>VLOOKUP(A378, gaming_health_data!A:N, 12, FALSE)</f>
        <v>4</v>
      </c>
      <c r="S378">
        <f>VLOOKUP(A378, gaming_health_data!A:N, 13, FALSE)</f>
        <v>39</v>
      </c>
      <c r="T378">
        <f>VLOOKUP(A378, gaming_health_data!A:N, 14, FALSE)</f>
        <v>41</v>
      </c>
    </row>
    <row r="379" spans="1:20" ht="15.75">
      <c r="A379">
        <v>10387</v>
      </c>
      <c r="B379" t="s">
        <v>1259</v>
      </c>
      <c r="C379">
        <v>24</v>
      </c>
      <c r="D379" t="s">
        <v>26</v>
      </c>
      <c r="E379" t="s">
        <v>49</v>
      </c>
      <c r="F379" s="3">
        <v>144286</v>
      </c>
      <c r="G379" t="s">
        <v>21</v>
      </c>
      <c r="H379" t="s">
        <v>17</v>
      </c>
      <c r="I379" s="4" t="str">
        <f>VLOOKUP(A379, gaming_health_data!A:N, 2, FALSE)</f>
        <v>PC</v>
      </c>
      <c r="J379" t="str">
        <f>VLOOKUP(A379, gaming_health_data!A:N, 3, FALSE)</f>
        <v>Survival</v>
      </c>
      <c r="K379" t="str">
        <f>VLOOKUP(A379, gaming_health_data!A:N, 4, FALSE)</f>
        <v>Habit</v>
      </c>
      <c r="L379">
        <f>VLOOKUP(A379, gaming_health_data!A:N, 5, FALSE)</f>
        <v>8</v>
      </c>
      <c r="M379">
        <f>VLOOKUP(A379, gaming_health_data!A:N, 6, FALSE)</f>
        <v>504</v>
      </c>
      <c r="N379">
        <f>VLOOKUP(A379, gaming_health_data!A:N, 7, FALSE)</f>
        <v>6</v>
      </c>
      <c r="O379">
        <f>VLOOKUP(A379, gaming_health_data!A:N, 9, FALSE)</f>
        <v>52</v>
      </c>
      <c r="P379">
        <f>VLOOKUP(A379, gaming_health_data!A:N, 10, FALSE)</f>
        <v>26</v>
      </c>
      <c r="Q379">
        <f>VLOOKUP(A379, gaming_health_data!A:N, 11, FALSE)</f>
        <v>52</v>
      </c>
      <c r="R379">
        <f>VLOOKUP(A379, gaming_health_data!A:N, 12, FALSE)</f>
        <v>33</v>
      </c>
      <c r="S379">
        <f>VLOOKUP(A379, gaming_health_data!A:N, 13, FALSE)</f>
        <v>94</v>
      </c>
      <c r="T379">
        <f>VLOOKUP(A379, gaming_health_data!A:N, 14, FALSE)</f>
        <v>89</v>
      </c>
    </row>
    <row r="380" spans="1:20" ht="15.75">
      <c r="A380">
        <v>10388</v>
      </c>
      <c r="B380" t="s">
        <v>1260</v>
      </c>
      <c r="C380">
        <v>33</v>
      </c>
      <c r="D380" t="s">
        <v>15</v>
      </c>
      <c r="E380" t="s">
        <v>22</v>
      </c>
      <c r="F380" s="3">
        <v>5935</v>
      </c>
      <c r="G380" t="s">
        <v>21</v>
      </c>
      <c r="H380" t="s">
        <v>17</v>
      </c>
      <c r="I380" s="4" t="str">
        <f>VLOOKUP(A380, gaming_health_data!A:N, 2, FALSE)</f>
        <v>Cell Phone</v>
      </c>
      <c r="J380" t="str">
        <f>VLOOKUP(A380, gaming_health_data!A:N, 3, FALSE)</f>
        <v>FPS</v>
      </c>
      <c r="K380" t="str">
        <f>VLOOKUP(A380, gaming_health_data!A:N, 4, FALSE)</f>
        <v>Boredom</v>
      </c>
      <c r="L380">
        <f>VLOOKUP(A380, gaming_health_data!A:N, 5, FALSE)</f>
        <v>4</v>
      </c>
      <c r="M380">
        <f>VLOOKUP(A380, gaming_health_data!A:N, 6, FALSE)</f>
        <v>200</v>
      </c>
      <c r="N380">
        <f>VLOOKUP(A380, gaming_health_data!A:N, 7, FALSE)</f>
        <v>7</v>
      </c>
      <c r="O380">
        <f>VLOOKUP(A380, gaming_health_data!A:N, 9, FALSE)</f>
        <v>7</v>
      </c>
      <c r="P380">
        <f>VLOOKUP(A380, gaming_health_data!A:N, 10, FALSE)</f>
        <v>45</v>
      </c>
      <c r="Q380">
        <f>VLOOKUP(A380, gaming_health_data!A:N, 11, FALSE)</f>
        <v>80</v>
      </c>
      <c r="R380">
        <f>VLOOKUP(A380, gaming_health_data!A:N, 12, FALSE)</f>
        <v>15</v>
      </c>
      <c r="S380">
        <f>VLOOKUP(A380, gaming_health_data!A:N, 13, FALSE)</f>
        <v>80</v>
      </c>
      <c r="T380">
        <f>VLOOKUP(A380, gaming_health_data!A:N, 14, FALSE)</f>
        <v>52</v>
      </c>
    </row>
    <row r="381" spans="1:20" ht="15.75">
      <c r="A381">
        <v>10389</v>
      </c>
      <c r="B381" t="s">
        <v>1261</v>
      </c>
      <c r="C381">
        <v>32</v>
      </c>
      <c r="D381" t="s">
        <v>15</v>
      </c>
      <c r="E381" t="s">
        <v>22</v>
      </c>
      <c r="F381" s="3">
        <v>150482</v>
      </c>
      <c r="G381" t="s">
        <v>17</v>
      </c>
      <c r="H381" t="s">
        <v>17</v>
      </c>
      <c r="I381" s="4" t="str">
        <f>VLOOKUP(A381, gaming_health_data!A:N, 2, FALSE)</f>
        <v>PC</v>
      </c>
      <c r="J381" t="str">
        <f>VLOOKUP(A381, gaming_health_data!A:N, 3, FALSE)</f>
        <v>Racing</v>
      </c>
      <c r="K381" t="str">
        <f>VLOOKUP(A381, gaming_health_data!A:N, 4, FALSE)</f>
        <v>Habit</v>
      </c>
      <c r="L381">
        <f>VLOOKUP(A381, gaming_health_data!A:N, 5, FALSE)</f>
        <v>2</v>
      </c>
      <c r="M381">
        <f>VLOOKUP(A381, gaming_health_data!A:N, 6, FALSE)</f>
        <v>436</v>
      </c>
      <c r="N381">
        <f>VLOOKUP(A381, gaming_health_data!A:N, 7, FALSE)</f>
        <v>4</v>
      </c>
      <c r="O381">
        <f>VLOOKUP(A381, gaming_health_data!A:N, 9, FALSE)</f>
        <v>72</v>
      </c>
      <c r="P381">
        <f>VLOOKUP(A381, gaming_health_data!A:N, 10, FALSE)</f>
        <v>12</v>
      </c>
      <c r="Q381">
        <f>VLOOKUP(A381, gaming_health_data!A:N, 11, FALSE)</f>
        <v>42</v>
      </c>
      <c r="R381">
        <f>VLOOKUP(A381, gaming_health_data!A:N, 12, FALSE)</f>
        <v>95</v>
      </c>
      <c r="S381">
        <f>VLOOKUP(A381, gaming_health_data!A:N, 13, FALSE)</f>
        <v>99</v>
      </c>
      <c r="T381">
        <f>VLOOKUP(A381, gaming_health_data!A:N, 14, FALSE)</f>
        <v>99</v>
      </c>
    </row>
    <row r="382" spans="1:20" ht="15.75">
      <c r="A382">
        <v>10390</v>
      </c>
      <c r="B382" t="s">
        <v>1262</v>
      </c>
      <c r="C382">
        <v>34</v>
      </c>
      <c r="D382" t="s">
        <v>26</v>
      </c>
      <c r="E382" t="s">
        <v>39</v>
      </c>
      <c r="F382" s="3">
        <v>90682</v>
      </c>
      <c r="G382" t="s">
        <v>17</v>
      </c>
      <c r="H382" t="s">
        <v>17</v>
      </c>
      <c r="I382" s="4" t="str">
        <f>VLOOKUP(A382, gaming_health_data!A:N, 2, FALSE)</f>
        <v>PC</v>
      </c>
      <c r="J382" t="str">
        <f>VLOOKUP(A382, gaming_health_data!A:N, 3, FALSE)</f>
        <v>FPS</v>
      </c>
      <c r="K382" t="str">
        <f>VLOOKUP(A382, gaming_health_data!A:N, 4, FALSE)</f>
        <v>Escapism</v>
      </c>
      <c r="L382">
        <f>VLOOKUP(A382, gaming_health_data!A:N, 5, FALSE)</f>
        <v>8</v>
      </c>
      <c r="M382">
        <f>VLOOKUP(A382, gaming_health_data!A:N, 6, FALSE)</f>
        <v>905</v>
      </c>
      <c r="N382">
        <f>VLOOKUP(A382, gaming_health_data!A:N, 7, FALSE)</f>
        <v>9</v>
      </c>
      <c r="O382">
        <f>VLOOKUP(A382, gaming_health_data!A:N, 9, FALSE)</f>
        <v>31</v>
      </c>
      <c r="P382">
        <f>VLOOKUP(A382, gaming_health_data!A:N, 10, FALSE)</f>
        <v>55</v>
      </c>
      <c r="Q382">
        <f>VLOOKUP(A382, gaming_health_data!A:N, 11, FALSE)</f>
        <v>63</v>
      </c>
      <c r="R382">
        <f>VLOOKUP(A382, gaming_health_data!A:N, 12, FALSE)</f>
        <v>33</v>
      </c>
      <c r="S382">
        <f>VLOOKUP(A382, gaming_health_data!A:N, 13, FALSE)</f>
        <v>10</v>
      </c>
      <c r="T382">
        <f>VLOOKUP(A382, gaming_health_data!A:N, 14, FALSE)</f>
        <v>32</v>
      </c>
    </row>
    <row r="383" spans="1:20" ht="15.75">
      <c r="A383">
        <v>10391</v>
      </c>
      <c r="B383" t="s">
        <v>1263</v>
      </c>
      <c r="C383">
        <v>28</v>
      </c>
      <c r="D383" t="s">
        <v>27</v>
      </c>
      <c r="E383" t="s">
        <v>27</v>
      </c>
      <c r="F383" s="3">
        <v>172392</v>
      </c>
      <c r="G383" t="s">
        <v>17</v>
      </c>
      <c r="H383" t="s">
        <v>17</v>
      </c>
      <c r="I383" s="4" t="str">
        <f>VLOOKUP(A383, gaming_health_data!A:N, 2, FALSE)</f>
        <v>Tablet</v>
      </c>
      <c r="J383" t="str">
        <f>VLOOKUP(A383, gaming_health_data!A:N, 3, FALSE)</f>
        <v>Horror</v>
      </c>
      <c r="K383" t="str">
        <f>VLOOKUP(A383, gaming_health_data!A:N, 4, FALSE)</f>
        <v>Entertainment</v>
      </c>
      <c r="L383">
        <f>VLOOKUP(A383, gaming_health_data!A:N, 5, FALSE)</f>
        <v>11</v>
      </c>
      <c r="M383">
        <f>VLOOKUP(A383, gaming_health_data!A:N, 6, FALSE)</f>
        <v>236</v>
      </c>
      <c r="N383">
        <f>VLOOKUP(A383, gaming_health_data!A:N, 7, FALSE)</f>
        <v>8</v>
      </c>
      <c r="O383">
        <f>VLOOKUP(A383, gaming_health_data!A:N, 9, FALSE)</f>
        <v>6</v>
      </c>
      <c r="P383">
        <f>VLOOKUP(A383, gaming_health_data!A:N, 10, FALSE)</f>
        <v>38</v>
      </c>
      <c r="Q383">
        <f>VLOOKUP(A383, gaming_health_data!A:N, 11, FALSE)</f>
        <v>10</v>
      </c>
      <c r="R383">
        <f>VLOOKUP(A383, gaming_health_data!A:N, 12, FALSE)</f>
        <v>77</v>
      </c>
      <c r="S383">
        <f>VLOOKUP(A383, gaming_health_data!A:N, 13, FALSE)</f>
        <v>54</v>
      </c>
      <c r="T383">
        <f>VLOOKUP(A383, gaming_health_data!A:N, 14, FALSE)</f>
        <v>59</v>
      </c>
    </row>
    <row r="384" spans="1:20" ht="15.75">
      <c r="A384">
        <v>10392</v>
      </c>
      <c r="B384" t="s">
        <v>1264</v>
      </c>
      <c r="C384">
        <v>32</v>
      </c>
      <c r="D384" t="s">
        <v>15</v>
      </c>
      <c r="E384" t="s">
        <v>27</v>
      </c>
      <c r="F384" s="3">
        <v>199428</v>
      </c>
      <c r="G384" t="s">
        <v>21</v>
      </c>
      <c r="H384" t="s">
        <v>21</v>
      </c>
      <c r="I384" s="4" t="str">
        <f>VLOOKUP(A384, gaming_health_data!A:N, 2, FALSE)</f>
        <v>PlayStation</v>
      </c>
      <c r="J384" t="str">
        <f>VLOOKUP(A384, gaming_health_data!A:N, 3, FALSE)</f>
        <v>Fighting</v>
      </c>
      <c r="K384" t="str">
        <f>VLOOKUP(A384, gaming_health_data!A:N, 4, FALSE)</f>
        <v>Social Interaction</v>
      </c>
      <c r="L384">
        <f>VLOOKUP(A384, gaming_health_data!A:N, 5, FALSE)</f>
        <v>1</v>
      </c>
      <c r="M384">
        <f>VLOOKUP(A384, gaming_health_data!A:N, 6, FALSE)</f>
        <v>118</v>
      </c>
      <c r="N384">
        <f>VLOOKUP(A384, gaming_health_data!A:N, 7, FALSE)</f>
        <v>11</v>
      </c>
      <c r="O384">
        <f>VLOOKUP(A384, gaming_health_data!A:N, 9, FALSE)</f>
        <v>73</v>
      </c>
      <c r="P384">
        <f>VLOOKUP(A384, gaming_health_data!A:N, 10, FALSE)</f>
        <v>56</v>
      </c>
      <c r="Q384">
        <f>VLOOKUP(A384, gaming_health_data!A:N, 11, FALSE)</f>
        <v>61</v>
      </c>
      <c r="R384">
        <f>VLOOKUP(A384, gaming_health_data!A:N, 12, FALSE)</f>
        <v>32</v>
      </c>
      <c r="S384">
        <f>VLOOKUP(A384, gaming_health_data!A:N, 13, FALSE)</f>
        <v>3</v>
      </c>
      <c r="T384">
        <f>VLOOKUP(A384, gaming_health_data!A:N, 14, FALSE)</f>
        <v>69</v>
      </c>
    </row>
    <row r="385" spans="1:20" ht="15.75">
      <c r="A385">
        <v>10393</v>
      </c>
      <c r="B385" t="s">
        <v>1265</v>
      </c>
      <c r="C385">
        <v>34</v>
      </c>
      <c r="D385" t="s">
        <v>15</v>
      </c>
      <c r="E385" t="s">
        <v>56</v>
      </c>
      <c r="F385" s="3">
        <v>111514</v>
      </c>
      <c r="G385" t="s">
        <v>21</v>
      </c>
      <c r="H385" t="s">
        <v>17</v>
      </c>
      <c r="I385" s="4" t="str">
        <f>VLOOKUP(A385, gaming_health_data!A:N, 2, FALSE)</f>
        <v>Nintendo</v>
      </c>
      <c r="J385" t="str">
        <f>VLOOKUP(A385, gaming_health_data!A:N, 3, FALSE)</f>
        <v>RPG</v>
      </c>
      <c r="K385" t="str">
        <f>VLOOKUP(A385, gaming_health_data!A:N, 4, FALSE)</f>
        <v>Competition</v>
      </c>
      <c r="L385">
        <f>VLOOKUP(A385, gaming_health_data!A:N, 5, FALSE)</f>
        <v>11</v>
      </c>
      <c r="M385">
        <f>VLOOKUP(A385, gaming_health_data!A:N, 6, FALSE)</f>
        <v>781</v>
      </c>
      <c r="N385">
        <f>VLOOKUP(A385, gaming_health_data!A:N, 7, FALSE)</f>
        <v>5</v>
      </c>
      <c r="O385">
        <f>VLOOKUP(A385, gaming_health_data!A:N, 9, FALSE)</f>
        <v>77</v>
      </c>
      <c r="P385">
        <f>VLOOKUP(A385, gaming_health_data!A:N, 10, FALSE)</f>
        <v>63</v>
      </c>
      <c r="Q385">
        <f>VLOOKUP(A385, gaming_health_data!A:N, 11, FALSE)</f>
        <v>67</v>
      </c>
      <c r="R385">
        <f>VLOOKUP(A385, gaming_health_data!A:N, 12, FALSE)</f>
        <v>73</v>
      </c>
      <c r="S385">
        <f>VLOOKUP(A385, gaming_health_data!A:N, 13, FALSE)</f>
        <v>93</v>
      </c>
      <c r="T385">
        <f>VLOOKUP(A385, gaming_health_data!A:N, 14, FALSE)</f>
        <v>13</v>
      </c>
    </row>
    <row r="386" spans="1:20" ht="15.75">
      <c r="A386">
        <v>10394</v>
      </c>
      <c r="B386" t="s">
        <v>1266</v>
      </c>
      <c r="C386">
        <v>27</v>
      </c>
      <c r="D386" t="s">
        <v>15</v>
      </c>
      <c r="E386" t="s">
        <v>36</v>
      </c>
      <c r="F386" s="3">
        <v>107394</v>
      </c>
      <c r="G386" t="s">
        <v>21</v>
      </c>
      <c r="H386" t="s">
        <v>17</v>
      </c>
      <c r="I386" s="4" t="str">
        <f>VLOOKUP(A386, gaming_health_data!A:N, 2, FALSE)</f>
        <v>Nintendo</v>
      </c>
      <c r="J386" t="str">
        <f>VLOOKUP(A386, gaming_health_data!A:N, 3, FALSE)</f>
        <v>Horror</v>
      </c>
      <c r="K386" t="str">
        <f>VLOOKUP(A386, gaming_health_data!A:N, 4, FALSE)</f>
        <v>Stress Relief</v>
      </c>
      <c r="L386">
        <f>VLOOKUP(A386, gaming_health_data!A:N, 5, FALSE)</f>
        <v>7</v>
      </c>
      <c r="M386">
        <f>VLOOKUP(A386, gaming_health_data!A:N, 6, FALSE)</f>
        <v>912</v>
      </c>
      <c r="N386">
        <f>VLOOKUP(A386, gaming_health_data!A:N, 7, FALSE)</f>
        <v>5</v>
      </c>
      <c r="O386">
        <f>VLOOKUP(A386, gaming_health_data!A:N, 9, FALSE)</f>
        <v>12</v>
      </c>
      <c r="P386">
        <f>VLOOKUP(A386, gaming_health_data!A:N, 10, FALSE)</f>
        <v>42</v>
      </c>
      <c r="Q386">
        <f>VLOOKUP(A386, gaming_health_data!A:N, 11, FALSE)</f>
        <v>19</v>
      </c>
      <c r="R386">
        <f>VLOOKUP(A386, gaming_health_data!A:N, 12, FALSE)</f>
        <v>40</v>
      </c>
      <c r="S386">
        <f>VLOOKUP(A386, gaming_health_data!A:N, 13, FALSE)</f>
        <v>87</v>
      </c>
      <c r="T386">
        <f>VLOOKUP(A386, gaming_health_data!A:N, 14, FALSE)</f>
        <v>16</v>
      </c>
    </row>
    <row r="387" spans="1:20" ht="15.75">
      <c r="A387">
        <v>10395</v>
      </c>
      <c r="B387" t="s">
        <v>1267</v>
      </c>
      <c r="C387">
        <v>28</v>
      </c>
      <c r="D387" t="s">
        <v>27</v>
      </c>
      <c r="E387" t="s">
        <v>27</v>
      </c>
      <c r="F387" s="3">
        <v>166509</v>
      </c>
      <c r="G387" t="s">
        <v>17</v>
      </c>
      <c r="H387" t="s">
        <v>21</v>
      </c>
      <c r="I387" s="4" t="str">
        <f>VLOOKUP(A387, gaming_health_data!A:N, 2, FALSE)</f>
        <v>PlayStation</v>
      </c>
      <c r="J387" t="str">
        <f>VLOOKUP(A387, gaming_health_data!A:N, 3, FALSE)</f>
        <v>Fighting</v>
      </c>
      <c r="K387" t="str">
        <f>VLOOKUP(A387, gaming_health_data!A:N, 4, FALSE)</f>
        <v>Relaxation</v>
      </c>
      <c r="L387">
        <f>VLOOKUP(A387, gaming_health_data!A:N, 5, FALSE)</f>
        <v>9</v>
      </c>
      <c r="M387">
        <f>VLOOKUP(A387, gaming_health_data!A:N, 6, FALSE)</f>
        <v>348</v>
      </c>
      <c r="N387">
        <f>VLOOKUP(A387, gaming_health_data!A:N, 7, FALSE)</f>
        <v>7</v>
      </c>
      <c r="O387">
        <f>VLOOKUP(A387, gaming_health_data!A:N, 9, FALSE)</f>
        <v>8</v>
      </c>
      <c r="P387">
        <f>VLOOKUP(A387, gaming_health_data!A:N, 10, FALSE)</f>
        <v>84</v>
      </c>
      <c r="Q387">
        <f>VLOOKUP(A387, gaming_health_data!A:N, 11, FALSE)</f>
        <v>3</v>
      </c>
      <c r="R387">
        <f>VLOOKUP(A387, gaming_health_data!A:N, 12, FALSE)</f>
        <v>52</v>
      </c>
      <c r="S387">
        <f>VLOOKUP(A387, gaming_health_data!A:N, 13, FALSE)</f>
        <v>33</v>
      </c>
      <c r="T387">
        <f>VLOOKUP(A387, gaming_health_data!A:N, 14, FALSE)</f>
        <v>82</v>
      </c>
    </row>
    <row r="388" spans="1:20" ht="15.75">
      <c r="A388">
        <v>10396</v>
      </c>
      <c r="B388" t="s">
        <v>1268</v>
      </c>
      <c r="C388">
        <v>34</v>
      </c>
      <c r="D388" t="s">
        <v>27</v>
      </c>
      <c r="E388" t="s">
        <v>49</v>
      </c>
      <c r="F388" s="3">
        <v>19994</v>
      </c>
      <c r="G388" t="s">
        <v>17</v>
      </c>
      <c r="H388" t="s">
        <v>21</v>
      </c>
      <c r="I388" s="4" t="str">
        <f>VLOOKUP(A388, gaming_health_data!A:N, 2, FALSE)</f>
        <v>Tablet</v>
      </c>
      <c r="J388" t="str">
        <f>VLOOKUP(A388, gaming_health_data!A:N, 3, FALSE)</f>
        <v>Racing</v>
      </c>
      <c r="K388" t="str">
        <f>VLOOKUP(A388, gaming_health_data!A:N, 4, FALSE)</f>
        <v>Habit</v>
      </c>
      <c r="L388">
        <f>VLOOKUP(A388, gaming_health_data!A:N, 5, FALSE)</f>
        <v>3</v>
      </c>
      <c r="M388">
        <f>VLOOKUP(A388, gaming_health_data!A:N, 6, FALSE)</f>
        <v>248</v>
      </c>
      <c r="N388">
        <f>VLOOKUP(A388, gaming_health_data!A:N, 7, FALSE)</f>
        <v>5</v>
      </c>
      <c r="O388">
        <f>VLOOKUP(A388, gaming_health_data!A:N, 9, FALSE)</f>
        <v>54</v>
      </c>
      <c r="P388">
        <f>VLOOKUP(A388, gaming_health_data!A:N, 10, FALSE)</f>
        <v>51</v>
      </c>
      <c r="Q388">
        <f>VLOOKUP(A388, gaming_health_data!A:N, 11, FALSE)</f>
        <v>8</v>
      </c>
      <c r="R388">
        <f>VLOOKUP(A388, gaming_health_data!A:N, 12, FALSE)</f>
        <v>34</v>
      </c>
      <c r="S388">
        <f>VLOOKUP(A388, gaming_health_data!A:N, 13, FALSE)</f>
        <v>50</v>
      </c>
      <c r="T388">
        <f>VLOOKUP(A388, gaming_health_data!A:N, 14, FALSE)</f>
        <v>65</v>
      </c>
    </row>
    <row r="389" spans="1:20" ht="15.75">
      <c r="A389">
        <v>10397</v>
      </c>
      <c r="B389" t="s">
        <v>1269</v>
      </c>
      <c r="C389">
        <v>28</v>
      </c>
      <c r="D389" t="s">
        <v>27</v>
      </c>
      <c r="E389" t="s">
        <v>49</v>
      </c>
      <c r="F389" s="3">
        <v>143561</v>
      </c>
      <c r="G389" t="s">
        <v>17</v>
      </c>
      <c r="H389" t="s">
        <v>17</v>
      </c>
      <c r="I389" s="4" t="str">
        <f>VLOOKUP(A389, gaming_health_data!A:N, 2, FALSE)</f>
        <v>Xbox</v>
      </c>
      <c r="J389" t="str">
        <f>VLOOKUP(A389, gaming_health_data!A:N, 3, FALSE)</f>
        <v>Strategy</v>
      </c>
      <c r="K389" t="str">
        <f>VLOOKUP(A389, gaming_health_data!A:N, 4, FALSE)</f>
        <v>Challenge</v>
      </c>
      <c r="L389">
        <f>VLOOKUP(A389, gaming_health_data!A:N, 5, FALSE)</f>
        <v>6</v>
      </c>
      <c r="M389">
        <f>VLOOKUP(A389, gaming_health_data!A:N, 6, FALSE)</f>
        <v>548</v>
      </c>
      <c r="N389">
        <f>VLOOKUP(A389, gaming_health_data!A:N, 7, FALSE)</f>
        <v>7</v>
      </c>
      <c r="O389">
        <f>VLOOKUP(A389, gaming_health_data!A:N, 9, FALSE)</f>
        <v>42</v>
      </c>
      <c r="P389">
        <f>VLOOKUP(A389, gaming_health_data!A:N, 10, FALSE)</f>
        <v>90</v>
      </c>
      <c r="Q389">
        <f>VLOOKUP(A389, gaming_health_data!A:N, 11, FALSE)</f>
        <v>20</v>
      </c>
      <c r="R389">
        <f>VLOOKUP(A389, gaming_health_data!A:N, 12, FALSE)</f>
        <v>29</v>
      </c>
      <c r="S389">
        <f>VLOOKUP(A389, gaming_health_data!A:N, 13, FALSE)</f>
        <v>9</v>
      </c>
      <c r="T389">
        <f>VLOOKUP(A389, gaming_health_data!A:N, 14, FALSE)</f>
        <v>53</v>
      </c>
    </row>
    <row r="390" spans="1:20" ht="15.75">
      <c r="A390">
        <v>10398</v>
      </c>
      <c r="B390" t="s">
        <v>1270</v>
      </c>
      <c r="C390">
        <v>19</v>
      </c>
      <c r="D390" t="s">
        <v>15</v>
      </c>
      <c r="E390" t="s">
        <v>49</v>
      </c>
      <c r="F390" s="3">
        <v>107071</v>
      </c>
      <c r="G390" t="s">
        <v>21</v>
      </c>
      <c r="H390" t="s">
        <v>17</v>
      </c>
      <c r="I390" s="4" t="str">
        <f>VLOOKUP(A390, gaming_health_data!A:N, 2, FALSE)</f>
        <v>Tablet</v>
      </c>
      <c r="J390" t="str">
        <f>VLOOKUP(A390, gaming_health_data!A:N, 3, FALSE)</f>
        <v>Racing</v>
      </c>
      <c r="K390" t="str">
        <f>VLOOKUP(A390, gaming_health_data!A:N, 4, FALSE)</f>
        <v>Escapism</v>
      </c>
      <c r="L390">
        <f>VLOOKUP(A390, gaming_health_data!A:N, 5, FALSE)</f>
        <v>1</v>
      </c>
      <c r="M390">
        <f>VLOOKUP(A390, gaming_health_data!A:N, 6, FALSE)</f>
        <v>69</v>
      </c>
      <c r="N390">
        <f>VLOOKUP(A390, gaming_health_data!A:N, 7, FALSE)</f>
        <v>11</v>
      </c>
      <c r="O390">
        <f>VLOOKUP(A390, gaming_health_data!A:N, 9, FALSE)</f>
        <v>73</v>
      </c>
      <c r="P390">
        <f>VLOOKUP(A390, gaming_health_data!A:N, 10, FALSE)</f>
        <v>60</v>
      </c>
      <c r="Q390">
        <f>VLOOKUP(A390, gaming_health_data!A:N, 11, FALSE)</f>
        <v>40</v>
      </c>
      <c r="R390">
        <f>VLOOKUP(A390, gaming_health_data!A:N, 12, FALSE)</f>
        <v>35</v>
      </c>
      <c r="S390">
        <f>VLOOKUP(A390, gaming_health_data!A:N, 13, FALSE)</f>
        <v>53</v>
      </c>
      <c r="T390">
        <f>VLOOKUP(A390, gaming_health_data!A:N, 14, FALSE)</f>
        <v>9</v>
      </c>
    </row>
    <row r="391" spans="1:20" ht="15.75">
      <c r="A391">
        <v>10399</v>
      </c>
      <c r="B391" t="s">
        <v>1271</v>
      </c>
      <c r="C391">
        <v>25</v>
      </c>
      <c r="D391" t="s">
        <v>27</v>
      </c>
      <c r="E391" t="s">
        <v>30</v>
      </c>
      <c r="F391" s="3">
        <v>196246</v>
      </c>
      <c r="G391" t="s">
        <v>21</v>
      </c>
      <c r="H391" t="s">
        <v>21</v>
      </c>
      <c r="I391" s="4" t="str">
        <f>VLOOKUP(A391, gaming_health_data!A:N, 2, FALSE)</f>
        <v>PC</v>
      </c>
      <c r="J391" t="str">
        <f>VLOOKUP(A391, gaming_health_data!A:N, 3, FALSE)</f>
        <v>Horror</v>
      </c>
      <c r="K391" t="str">
        <f>VLOOKUP(A391, gaming_health_data!A:N, 4, FALSE)</f>
        <v>Competition</v>
      </c>
      <c r="L391">
        <f>VLOOKUP(A391, gaming_health_data!A:N, 5, FALSE)</f>
        <v>6</v>
      </c>
      <c r="M391">
        <f>VLOOKUP(A391, gaming_health_data!A:N, 6, FALSE)</f>
        <v>674</v>
      </c>
      <c r="N391">
        <f>VLOOKUP(A391, gaming_health_data!A:N, 7, FALSE)</f>
        <v>4</v>
      </c>
      <c r="O391">
        <f>VLOOKUP(A391, gaming_health_data!A:N, 9, FALSE)</f>
        <v>17</v>
      </c>
      <c r="P391">
        <f>VLOOKUP(A391, gaming_health_data!A:N, 10, FALSE)</f>
        <v>58</v>
      </c>
      <c r="Q391">
        <f>VLOOKUP(A391, gaming_health_data!A:N, 11, FALSE)</f>
        <v>38</v>
      </c>
      <c r="R391">
        <f>VLOOKUP(A391, gaming_health_data!A:N, 12, FALSE)</f>
        <v>86</v>
      </c>
      <c r="S391">
        <f>VLOOKUP(A391, gaming_health_data!A:N, 13, FALSE)</f>
        <v>66</v>
      </c>
      <c r="T391">
        <f>VLOOKUP(A391, gaming_health_data!A:N, 14, FALSE)</f>
        <v>13</v>
      </c>
    </row>
    <row r="392" spans="1:20" ht="15.75">
      <c r="A392">
        <v>10400</v>
      </c>
      <c r="B392" t="s">
        <v>1272</v>
      </c>
      <c r="C392">
        <v>20</v>
      </c>
      <c r="D392" t="s">
        <v>15</v>
      </c>
      <c r="E392" t="s">
        <v>16</v>
      </c>
      <c r="F392" s="3">
        <v>139726</v>
      </c>
      <c r="G392" t="s">
        <v>17</v>
      </c>
      <c r="H392" t="s">
        <v>17</v>
      </c>
      <c r="I392" s="4" t="str">
        <f>VLOOKUP(A392, gaming_health_data!A:N, 2, FALSE)</f>
        <v>Cell Phone</v>
      </c>
      <c r="J392" t="str">
        <f>VLOOKUP(A392, gaming_health_data!A:N, 3, FALSE)</f>
        <v>Fighting</v>
      </c>
      <c r="K392" t="str">
        <f>VLOOKUP(A392, gaming_health_data!A:N, 4, FALSE)</f>
        <v>Relaxation</v>
      </c>
      <c r="L392">
        <f>VLOOKUP(A392, gaming_health_data!A:N, 5, FALSE)</f>
        <v>10</v>
      </c>
      <c r="M392">
        <f>VLOOKUP(A392, gaming_health_data!A:N, 6, FALSE)</f>
        <v>997</v>
      </c>
      <c r="N392">
        <f>VLOOKUP(A392, gaming_health_data!A:N, 7, FALSE)</f>
        <v>11</v>
      </c>
      <c r="O392">
        <f>VLOOKUP(A392, gaming_health_data!A:N, 9, FALSE)</f>
        <v>10</v>
      </c>
      <c r="P392">
        <f>VLOOKUP(A392, gaming_health_data!A:N, 10, FALSE)</f>
        <v>33</v>
      </c>
      <c r="Q392">
        <f>VLOOKUP(A392, gaming_health_data!A:N, 11, FALSE)</f>
        <v>32</v>
      </c>
      <c r="R392">
        <f>VLOOKUP(A392, gaming_health_data!A:N, 12, FALSE)</f>
        <v>91</v>
      </c>
      <c r="S392">
        <f>VLOOKUP(A392, gaming_health_data!A:N, 13, FALSE)</f>
        <v>7</v>
      </c>
      <c r="T392">
        <f>VLOOKUP(A392, gaming_health_data!A:N, 14, FALSE)</f>
        <v>36</v>
      </c>
    </row>
    <row r="393" spans="1:20" ht="15.75">
      <c r="A393">
        <v>10401</v>
      </c>
      <c r="B393" t="s">
        <v>1273</v>
      </c>
      <c r="C393">
        <v>32</v>
      </c>
      <c r="D393" t="s">
        <v>26</v>
      </c>
      <c r="E393" t="s">
        <v>44</v>
      </c>
      <c r="F393" s="3">
        <v>61001</v>
      </c>
      <c r="G393" t="s">
        <v>21</v>
      </c>
      <c r="H393" t="s">
        <v>21</v>
      </c>
      <c r="I393" s="4" t="str">
        <f>VLOOKUP(A393, gaming_health_data!A:N, 2, FALSE)</f>
        <v>Tablet</v>
      </c>
      <c r="J393" t="str">
        <f>VLOOKUP(A393, gaming_health_data!A:N, 3, FALSE)</f>
        <v>Survival</v>
      </c>
      <c r="K393" t="str">
        <f>VLOOKUP(A393, gaming_health_data!A:N, 4, FALSE)</f>
        <v>Relaxation</v>
      </c>
      <c r="L393">
        <f>VLOOKUP(A393, gaming_health_data!A:N, 5, FALSE)</f>
        <v>5</v>
      </c>
      <c r="M393">
        <f>VLOOKUP(A393, gaming_health_data!A:N, 6, FALSE)</f>
        <v>491</v>
      </c>
      <c r="N393">
        <f>VLOOKUP(A393, gaming_health_data!A:N, 7, FALSE)</f>
        <v>8</v>
      </c>
      <c r="O393">
        <f>VLOOKUP(A393, gaming_health_data!A:N, 9, FALSE)</f>
        <v>5</v>
      </c>
      <c r="P393">
        <f>VLOOKUP(A393, gaming_health_data!A:N, 10, FALSE)</f>
        <v>77</v>
      </c>
      <c r="Q393">
        <f>VLOOKUP(A393, gaming_health_data!A:N, 11, FALSE)</f>
        <v>88</v>
      </c>
      <c r="R393">
        <f>VLOOKUP(A393, gaming_health_data!A:N, 12, FALSE)</f>
        <v>26</v>
      </c>
      <c r="S393">
        <f>VLOOKUP(A393, gaming_health_data!A:N, 13, FALSE)</f>
        <v>41</v>
      </c>
      <c r="T393">
        <f>VLOOKUP(A393, gaming_health_data!A:N, 14, FALSE)</f>
        <v>64</v>
      </c>
    </row>
    <row r="394" spans="1:20" ht="15.75">
      <c r="A394">
        <v>10403</v>
      </c>
      <c r="B394" t="s">
        <v>1274</v>
      </c>
      <c r="C394">
        <v>34</v>
      </c>
      <c r="D394" t="s">
        <v>15</v>
      </c>
      <c r="E394" t="s">
        <v>36</v>
      </c>
      <c r="F394" s="3">
        <v>92159</v>
      </c>
      <c r="G394" t="s">
        <v>21</v>
      </c>
      <c r="H394" t="s">
        <v>17</v>
      </c>
      <c r="I394" s="4" t="str">
        <f>VLOOKUP(A394, gaming_health_data!A:N, 2, FALSE)</f>
        <v>Tablet</v>
      </c>
      <c r="J394" t="str">
        <f>VLOOKUP(A394, gaming_health_data!A:N, 3, FALSE)</f>
        <v>RPG</v>
      </c>
      <c r="K394" t="str">
        <f>VLOOKUP(A394, gaming_health_data!A:N, 4, FALSE)</f>
        <v>Social Interaction</v>
      </c>
      <c r="L394">
        <f>VLOOKUP(A394, gaming_health_data!A:N, 5, FALSE)</f>
        <v>8</v>
      </c>
      <c r="M394">
        <f>VLOOKUP(A394, gaming_health_data!A:N, 6, FALSE)</f>
        <v>932</v>
      </c>
      <c r="N394">
        <f>VLOOKUP(A394, gaming_health_data!A:N, 7, FALSE)</f>
        <v>7</v>
      </c>
      <c r="O394">
        <f>VLOOKUP(A394, gaming_health_data!A:N, 9, FALSE)</f>
        <v>7</v>
      </c>
      <c r="P394">
        <f>VLOOKUP(A394, gaming_health_data!A:N, 10, FALSE)</f>
        <v>64</v>
      </c>
      <c r="Q394">
        <f>VLOOKUP(A394, gaming_health_data!A:N, 11, FALSE)</f>
        <v>80</v>
      </c>
      <c r="R394">
        <f>VLOOKUP(A394, gaming_health_data!A:N, 12, FALSE)</f>
        <v>96</v>
      </c>
      <c r="S394">
        <f>VLOOKUP(A394, gaming_health_data!A:N, 13, FALSE)</f>
        <v>30</v>
      </c>
      <c r="T394">
        <f>VLOOKUP(A394, gaming_health_data!A:N, 14, FALSE)</f>
        <v>65</v>
      </c>
    </row>
    <row r="395" spans="1:20" ht="15.75">
      <c r="A395">
        <v>10404</v>
      </c>
      <c r="B395" t="s">
        <v>1275</v>
      </c>
      <c r="C395">
        <v>22</v>
      </c>
      <c r="D395" t="s">
        <v>15</v>
      </c>
      <c r="E395" t="s">
        <v>44</v>
      </c>
      <c r="F395" s="3">
        <v>10265</v>
      </c>
      <c r="G395" t="s">
        <v>21</v>
      </c>
      <c r="H395" t="s">
        <v>21</v>
      </c>
      <c r="I395" s="4" t="str">
        <f>VLOOKUP(A395, gaming_health_data!A:N, 2, FALSE)</f>
        <v>PlayStation</v>
      </c>
      <c r="J395" t="str">
        <f>VLOOKUP(A395, gaming_health_data!A:N, 3, FALSE)</f>
        <v>RPG</v>
      </c>
      <c r="K395" t="str">
        <f>VLOOKUP(A395, gaming_health_data!A:N, 4, FALSE)</f>
        <v>Escapism</v>
      </c>
      <c r="L395">
        <f>VLOOKUP(A395, gaming_health_data!A:N, 5, FALSE)</f>
        <v>9</v>
      </c>
      <c r="M395">
        <f>VLOOKUP(A395, gaming_health_data!A:N, 6, FALSE)</f>
        <v>971</v>
      </c>
      <c r="N395">
        <f>VLOOKUP(A395, gaming_health_data!A:N, 7, FALSE)</f>
        <v>5</v>
      </c>
      <c r="O395">
        <f>VLOOKUP(A395, gaming_health_data!A:N, 9, FALSE)</f>
        <v>92</v>
      </c>
      <c r="P395">
        <f>VLOOKUP(A395, gaming_health_data!A:N, 10, FALSE)</f>
        <v>12</v>
      </c>
      <c r="Q395">
        <f>VLOOKUP(A395, gaming_health_data!A:N, 11, FALSE)</f>
        <v>37</v>
      </c>
      <c r="R395">
        <f>VLOOKUP(A395, gaming_health_data!A:N, 12, FALSE)</f>
        <v>97</v>
      </c>
      <c r="S395">
        <f>VLOOKUP(A395, gaming_health_data!A:N, 13, FALSE)</f>
        <v>87</v>
      </c>
      <c r="T395">
        <f>VLOOKUP(A395, gaming_health_data!A:N, 14, FALSE)</f>
        <v>64</v>
      </c>
    </row>
    <row r="396" spans="1:20" ht="15.75">
      <c r="A396">
        <v>10405</v>
      </c>
      <c r="B396" t="s">
        <v>1276</v>
      </c>
      <c r="C396">
        <v>26</v>
      </c>
      <c r="D396" t="s">
        <v>26</v>
      </c>
      <c r="E396" t="s">
        <v>44</v>
      </c>
      <c r="F396" s="3">
        <v>142688</v>
      </c>
      <c r="G396" t="s">
        <v>21</v>
      </c>
      <c r="H396" t="s">
        <v>21</v>
      </c>
      <c r="I396" s="4" t="str">
        <f>VLOOKUP(A396, gaming_health_data!A:N, 2, FALSE)</f>
        <v>Tablet</v>
      </c>
      <c r="J396" t="str">
        <f>VLOOKUP(A396, gaming_health_data!A:N, 3, FALSE)</f>
        <v>Horror</v>
      </c>
      <c r="K396" t="str">
        <f>VLOOKUP(A396, gaming_health_data!A:N, 4, FALSE)</f>
        <v>Entertainment</v>
      </c>
      <c r="L396">
        <f>VLOOKUP(A396, gaming_health_data!A:N, 5, FALSE)</f>
        <v>3</v>
      </c>
      <c r="M396">
        <f>VLOOKUP(A396, gaming_health_data!A:N, 6, FALSE)</f>
        <v>500</v>
      </c>
      <c r="N396">
        <f>VLOOKUP(A396, gaming_health_data!A:N, 7, FALSE)</f>
        <v>5</v>
      </c>
      <c r="O396">
        <f>VLOOKUP(A396, gaming_health_data!A:N, 9, FALSE)</f>
        <v>16</v>
      </c>
      <c r="P396">
        <f>VLOOKUP(A396, gaming_health_data!A:N, 10, FALSE)</f>
        <v>27</v>
      </c>
      <c r="Q396">
        <f>VLOOKUP(A396, gaming_health_data!A:N, 11, FALSE)</f>
        <v>81</v>
      </c>
      <c r="R396">
        <f>VLOOKUP(A396, gaming_health_data!A:N, 12, FALSE)</f>
        <v>20</v>
      </c>
      <c r="S396">
        <f>VLOOKUP(A396, gaming_health_data!A:N, 13, FALSE)</f>
        <v>14</v>
      </c>
      <c r="T396">
        <f>VLOOKUP(A396, gaming_health_data!A:N, 14, FALSE)</f>
        <v>60</v>
      </c>
    </row>
    <row r="397" spans="1:20" ht="15.75">
      <c r="A397">
        <v>10406</v>
      </c>
      <c r="B397" t="s">
        <v>1277</v>
      </c>
      <c r="C397">
        <v>19</v>
      </c>
      <c r="D397" t="s">
        <v>15</v>
      </c>
      <c r="E397" t="s">
        <v>53</v>
      </c>
      <c r="F397" s="3">
        <v>177739</v>
      </c>
      <c r="G397" t="s">
        <v>17</v>
      </c>
      <c r="H397" t="s">
        <v>21</v>
      </c>
      <c r="I397" s="4" t="str">
        <f>VLOOKUP(A397, gaming_health_data!A:N, 2, FALSE)</f>
        <v>PlayStation</v>
      </c>
      <c r="J397" t="str">
        <f>VLOOKUP(A397, gaming_health_data!A:N, 3, FALSE)</f>
        <v>Horror</v>
      </c>
      <c r="K397" t="str">
        <f>VLOOKUP(A397, gaming_health_data!A:N, 4, FALSE)</f>
        <v>Stress Relief</v>
      </c>
      <c r="L397">
        <f>VLOOKUP(A397, gaming_health_data!A:N, 5, FALSE)</f>
        <v>10</v>
      </c>
      <c r="M397">
        <f>VLOOKUP(A397, gaming_health_data!A:N, 6, FALSE)</f>
        <v>515</v>
      </c>
      <c r="N397">
        <f>VLOOKUP(A397, gaming_health_data!A:N, 7, FALSE)</f>
        <v>11</v>
      </c>
      <c r="O397">
        <f>VLOOKUP(A397, gaming_health_data!A:N, 9, FALSE)</f>
        <v>93</v>
      </c>
      <c r="P397">
        <f>VLOOKUP(A397, gaming_health_data!A:N, 10, FALSE)</f>
        <v>26</v>
      </c>
      <c r="Q397">
        <f>VLOOKUP(A397, gaming_health_data!A:N, 11, FALSE)</f>
        <v>72</v>
      </c>
      <c r="R397">
        <f>VLOOKUP(A397, gaming_health_data!A:N, 12, FALSE)</f>
        <v>98</v>
      </c>
      <c r="S397">
        <f>VLOOKUP(A397, gaming_health_data!A:N, 13, FALSE)</f>
        <v>46</v>
      </c>
      <c r="T397">
        <f>VLOOKUP(A397, gaming_health_data!A:N, 14, FALSE)</f>
        <v>66</v>
      </c>
    </row>
    <row r="398" spans="1:20" ht="15.75">
      <c r="A398">
        <v>10407</v>
      </c>
      <c r="B398" t="s">
        <v>1278</v>
      </c>
      <c r="C398">
        <v>20</v>
      </c>
      <c r="D398" t="s">
        <v>26</v>
      </c>
      <c r="E398" t="s">
        <v>44</v>
      </c>
      <c r="F398" s="3">
        <v>13809</v>
      </c>
      <c r="G398" t="s">
        <v>17</v>
      </c>
      <c r="H398" t="s">
        <v>17</v>
      </c>
      <c r="I398" s="4" t="str">
        <f>VLOOKUP(A398, gaming_health_data!A:N, 2, FALSE)</f>
        <v>Xbox</v>
      </c>
      <c r="J398" t="str">
        <f>VLOOKUP(A398, gaming_health_data!A:N, 3, FALSE)</f>
        <v>FPS</v>
      </c>
      <c r="K398" t="str">
        <f>VLOOKUP(A398, gaming_health_data!A:N, 4, FALSE)</f>
        <v>Social Interaction</v>
      </c>
      <c r="L398">
        <f>VLOOKUP(A398, gaming_health_data!A:N, 5, FALSE)</f>
        <v>4</v>
      </c>
      <c r="M398">
        <f>VLOOKUP(A398, gaming_health_data!A:N, 6, FALSE)</f>
        <v>318</v>
      </c>
      <c r="N398">
        <f>VLOOKUP(A398, gaming_health_data!A:N, 7, FALSE)</f>
        <v>7</v>
      </c>
      <c r="O398">
        <f>VLOOKUP(A398, gaming_health_data!A:N, 9, FALSE)</f>
        <v>31</v>
      </c>
      <c r="P398">
        <f>VLOOKUP(A398, gaming_health_data!A:N, 10, FALSE)</f>
        <v>93</v>
      </c>
      <c r="Q398">
        <f>VLOOKUP(A398, gaming_health_data!A:N, 11, FALSE)</f>
        <v>18</v>
      </c>
      <c r="R398">
        <f>VLOOKUP(A398, gaming_health_data!A:N, 12, FALSE)</f>
        <v>89</v>
      </c>
      <c r="S398">
        <f>VLOOKUP(A398, gaming_health_data!A:N, 13, FALSE)</f>
        <v>21</v>
      </c>
      <c r="T398">
        <f>VLOOKUP(A398, gaming_health_data!A:N, 14, FALSE)</f>
        <v>49</v>
      </c>
    </row>
    <row r="399" spans="1:20" ht="15.75">
      <c r="A399">
        <v>10408</v>
      </c>
      <c r="B399" t="s">
        <v>1279</v>
      </c>
      <c r="C399">
        <v>19</v>
      </c>
      <c r="D399" t="s">
        <v>15</v>
      </c>
      <c r="E399" t="s">
        <v>22</v>
      </c>
      <c r="F399" s="3">
        <v>116623</v>
      </c>
      <c r="G399" t="s">
        <v>17</v>
      </c>
      <c r="H399" t="s">
        <v>17</v>
      </c>
      <c r="I399" s="4" t="str">
        <f>VLOOKUP(A399, gaming_health_data!A:N, 2, FALSE)</f>
        <v>Nintendo</v>
      </c>
      <c r="J399" t="str">
        <f>VLOOKUP(A399, gaming_health_data!A:N, 3, FALSE)</f>
        <v>Strategy</v>
      </c>
      <c r="K399" t="str">
        <f>VLOOKUP(A399, gaming_health_data!A:N, 4, FALSE)</f>
        <v>Entertainment</v>
      </c>
      <c r="L399">
        <f>VLOOKUP(A399, gaming_health_data!A:N, 5, FALSE)</f>
        <v>4</v>
      </c>
      <c r="M399">
        <f>VLOOKUP(A399, gaming_health_data!A:N, 6, FALSE)</f>
        <v>645</v>
      </c>
      <c r="N399">
        <f>VLOOKUP(A399, gaming_health_data!A:N, 7, FALSE)</f>
        <v>4</v>
      </c>
      <c r="O399">
        <f>VLOOKUP(A399, gaming_health_data!A:N, 9, FALSE)</f>
        <v>15</v>
      </c>
      <c r="P399">
        <f>VLOOKUP(A399, gaming_health_data!A:N, 10, FALSE)</f>
        <v>76</v>
      </c>
      <c r="Q399">
        <f>VLOOKUP(A399, gaming_health_data!A:N, 11, FALSE)</f>
        <v>49</v>
      </c>
      <c r="R399">
        <f>VLOOKUP(A399, gaming_health_data!A:N, 12, FALSE)</f>
        <v>11</v>
      </c>
      <c r="S399">
        <f>VLOOKUP(A399, gaming_health_data!A:N, 13, FALSE)</f>
        <v>34</v>
      </c>
      <c r="T399">
        <f>VLOOKUP(A399, gaming_health_data!A:N, 14, FALSE)</f>
        <v>95</v>
      </c>
    </row>
    <row r="400" spans="1:20" ht="15.75">
      <c r="A400">
        <v>10409</v>
      </c>
      <c r="B400" t="s">
        <v>1280</v>
      </c>
      <c r="C400">
        <v>26</v>
      </c>
      <c r="D400" t="s">
        <v>26</v>
      </c>
      <c r="E400" t="s">
        <v>44</v>
      </c>
      <c r="F400" s="3">
        <v>108647</v>
      </c>
      <c r="G400" t="s">
        <v>21</v>
      </c>
      <c r="H400" t="s">
        <v>17</v>
      </c>
      <c r="I400" s="4" t="str">
        <f>VLOOKUP(A400, gaming_health_data!A:N, 2, FALSE)</f>
        <v>PlayStation</v>
      </c>
      <c r="J400" t="str">
        <f>VLOOKUP(A400, gaming_health_data!A:N, 3, FALSE)</f>
        <v>MMORPG</v>
      </c>
      <c r="K400" t="str">
        <f>VLOOKUP(A400, gaming_health_data!A:N, 4, FALSE)</f>
        <v>Stress Relief</v>
      </c>
      <c r="L400">
        <f>VLOOKUP(A400, gaming_health_data!A:N, 5, FALSE)</f>
        <v>6</v>
      </c>
      <c r="M400">
        <f>VLOOKUP(A400, gaming_health_data!A:N, 6, FALSE)</f>
        <v>156</v>
      </c>
      <c r="N400">
        <f>VLOOKUP(A400, gaming_health_data!A:N, 7, FALSE)</f>
        <v>7</v>
      </c>
      <c r="O400">
        <f>VLOOKUP(A400, gaming_health_data!A:N, 9, FALSE)</f>
        <v>14</v>
      </c>
      <c r="P400">
        <f>VLOOKUP(A400, gaming_health_data!A:N, 10, FALSE)</f>
        <v>76</v>
      </c>
      <c r="Q400">
        <f>VLOOKUP(A400, gaming_health_data!A:N, 11, FALSE)</f>
        <v>29</v>
      </c>
      <c r="R400">
        <f>VLOOKUP(A400, gaming_health_data!A:N, 12, FALSE)</f>
        <v>24</v>
      </c>
      <c r="S400">
        <f>VLOOKUP(A400, gaming_health_data!A:N, 13, FALSE)</f>
        <v>44</v>
      </c>
      <c r="T400">
        <f>VLOOKUP(A400, gaming_health_data!A:N, 14, FALSE)</f>
        <v>48</v>
      </c>
    </row>
    <row r="401" spans="1:20" ht="15.75">
      <c r="A401">
        <v>10410</v>
      </c>
      <c r="B401" t="s">
        <v>1281</v>
      </c>
      <c r="C401">
        <v>22</v>
      </c>
      <c r="D401" t="s">
        <v>15</v>
      </c>
      <c r="E401" t="s">
        <v>49</v>
      </c>
      <c r="F401" s="3">
        <v>169477</v>
      </c>
      <c r="G401" t="s">
        <v>21</v>
      </c>
      <c r="H401" t="s">
        <v>17</v>
      </c>
      <c r="I401" s="4" t="str">
        <f>VLOOKUP(A401, gaming_health_data!A:N, 2, FALSE)</f>
        <v>Nintendo</v>
      </c>
      <c r="J401" t="str">
        <f>VLOOKUP(A401, gaming_health_data!A:N, 3, FALSE)</f>
        <v>MMORPG</v>
      </c>
      <c r="K401" t="str">
        <f>VLOOKUP(A401, gaming_health_data!A:N, 4, FALSE)</f>
        <v>Escapism</v>
      </c>
      <c r="L401">
        <f>VLOOKUP(A401, gaming_health_data!A:N, 5, FALSE)</f>
        <v>9</v>
      </c>
      <c r="M401">
        <f>VLOOKUP(A401, gaming_health_data!A:N, 6, FALSE)</f>
        <v>313</v>
      </c>
      <c r="N401">
        <f>VLOOKUP(A401, gaming_health_data!A:N, 7, FALSE)</f>
        <v>4</v>
      </c>
      <c r="O401">
        <f>VLOOKUP(A401, gaming_health_data!A:N, 9, FALSE)</f>
        <v>61</v>
      </c>
      <c r="P401">
        <f>VLOOKUP(A401, gaming_health_data!A:N, 10, FALSE)</f>
        <v>25</v>
      </c>
      <c r="Q401">
        <f>VLOOKUP(A401, gaming_health_data!A:N, 11, FALSE)</f>
        <v>41</v>
      </c>
      <c r="R401">
        <f>VLOOKUP(A401, gaming_health_data!A:N, 12, FALSE)</f>
        <v>37</v>
      </c>
      <c r="S401">
        <f>VLOOKUP(A401, gaming_health_data!A:N, 13, FALSE)</f>
        <v>57</v>
      </c>
      <c r="T401">
        <f>VLOOKUP(A401, gaming_health_data!A:N, 14, FALSE)</f>
        <v>47</v>
      </c>
    </row>
    <row r="402" spans="1:20" ht="15.75">
      <c r="A402">
        <v>10411</v>
      </c>
      <c r="B402" t="s">
        <v>1282</v>
      </c>
      <c r="C402">
        <v>23</v>
      </c>
      <c r="D402" t="s">
        <v>26</v>
      </c>
      <c r="E402" t="s">
        <v>44</v>
      </c>
      <c r="F402" s="3">
        <v>124682</v>
      </c>
      <c r="G402" t="s">
        <v>21</v>
      </c>
      <c r="H402" t="s">
        <v>21</v>
      </c>
      <c r="I402" s="4" t="str">
        <f>VLOOKUP(A402, gaming_health_data!A:N, 2, FALSE)</f>
        <v>PC</v>
      </c>
      <c r="J402" t="str">
        <f>VLOOKUP(A402, gaming_health_data!A:N, 3, FALSE)</f>
        <v>MMORPG</v>
      </c>
      <c r="K402" t="str">
        <f>VLOOKUP(A402, gaming_health_data!A:N, 4, FALSE)</f>
        <v>Entertainment</v>
      </c>
      <c r="L402">
        <f>VLOOKUP(A402, gaming_health_data!A:N, 5, FALSE)</f>
        <v>6</v>
      </c>
      <c r="M402">
        <f>VLOOKUP(A402, gaming_health_data!A:N, 6, FALSE)</f>
        <v>317</v>
      </c>
      <c r="N402">
        <f>VLOOKUP(A402, gaming_health_data!A:N, 7, FALSE)</f>
        <v>9</v>
      </c>
      <c r="O402">
        <f>VLOOKUP(A402, gaming_health_data!A:N, 9, FALSE)</f>
        <v>61</v>
      </c>
      <c r="P402">
        <f>VLOOKUP(A402, gaming_health_data!A:N, 10, FALSE)</f>
        <v>50</v>
      </c>
      <c r="Q402">
        <f>VLOOKUP(A402, gaming_health_data!A:N, 11, FALSE)</f>
        <v>81</v>
      </c>
      <c r="R402">
        <f>VLOOKUP(A402, gaming_health_data!A:N, 12, FALSE)</f>
        <v>7</v>
      </c>
      <c r="S402">
        <f>VLOOKUP(A402, gaming_health_data!A:N, 13, FALSE)</f>
        <v>16</v>
      </c>
      <c r="T402">
        <f>VLOOKUP(A402, gaming_health_data!A:N, 14, FALSE)</f>
        <v>29</v>
      </c>
    </row>
    <row r="403" spans="1:20" ht="15.75">
      <c r="A403">
        <v>10412</v>
      </c>
      <c r="B403" t="s">
        <v>1283</v>
      </c>
      <c r="C403">
        <v>23</v>
      </c>
      <c r="D403" t="s">
        <v>26</v>
      </c>
      <c r="E403" t="s">
        <v>27</v>
      </c>
      <c r="F403" s="3">
        <v>130012</v>
      </c>
      <c r="G403" t="s">
        <v>21</v>
      </c>
      <c r="H403" t="s">
        <v>21</v>
      </c>
      <c r="I403" s="4" t="str">
        <f>VLOOKUP(A403, gaming_health_data!A:N, 2, FALSE)</f>
        <v>Cell Phone</v>
      </c>
      <c r="J403" t="str">
        <f>VLOOKUP(A403, gaming_health_data!A:N, 3, FALSE)</f>
        <v>MOBA</v>
      </c>
      <c r="K403" t="str">
        <f>VLOOKUP(A403, gaming_health_data!A:N, 4, FALSE)</f>
        <v>Challenge</v>
      </c>
      <c r="L403">
        <f>VLOOKUP(A403, gaming_health_data!A:N, 5, FALSE)</f>
        <v>10</v>
      </c>
      <c r="M403">
        <f>VLOOKUP(A403, gaming_health_data!A:N, 6, FALSE)</f>
        <v>646</v>
      </c>
      <c r="N403">
        <f>VLOOKUP(A403, gaming_health_data!A:N, 7, FALSE)</f>
        <v>7</v>
      </c>
      <c r="O403">
        <f>VLOOKUP(A403, gaming_health_data!A:N, 9, FALSE)</f>
        <v>35</v>
      </c>
      <c r="P403">
        <f>VLOOKUP(A403, gaming_health_data!A:N, 10, FALSE)</f>
        <v>77</v>
      </c>
      <c r="Q403">
        <f>VLOOKUP(A403, gaming_health_data!A:N, 11, FALSE)</f>
        <v>18</v>
      </c>
      <c r="R403">
        <f>VLOOKUP(A403, gaming_health_data!A:N, 12, FALSE)</f>
        <v>76</v>
      </c>
      <c r="S403">
        <f>VLOOKUP(A403, gaming_health_data!A:N, 13, FALSE)</f>
        <v>87</v>
      </c>
      <c r="T403">
        <f>VLOOKUP(A403, gaming_health_data!A:N, 14, FALSE)</f>
        <v>21</v>
      </c>
    </row>
    <row r="404" spans="1:20" ht="15.75">
      <c r="A404">
        <v>10413</v>
      </c>
      <c r="B404" t="s">
        <v>1284</v>
      </c>
      <c r="C404">
        <v>30</v>
      </c>
      <c r="D404" t="s">
        <v>27</v>
      </c>
      <c r="E404" t="s">
        <v>53</v>
      </c>
      <c r="F404" s="3">
        <v>33301</v>
      </c>
      <c r="G404" t="s">
        <v>17</v>
      </c>
      <c r="H404" t="s">
        <v>21</v>
      </c>
      <c r="I404" s="4" t="str">
        <f>VLOOKUP(A404, gaming_health_data!A:N, 2, FALSE)</f>
        <v>Nintendo</v>
      </c>
      <c r="J404" t="str">
        <f>VLOOKUP(A404, gaming_health_data!A:N, 3, FALSE)</f>
        <v>Strategy</v>
      </c>
      <c r="K404" t="str">
        <f>VLOOKUP(A404, gaming_health_data!A:N, 4, FALSE)</f>
        <v>Entertainment</v>
      </c>
      <c r="L404">
        <f>VLOOKUP(A404, gaming_health_data!A:N, 5, FALSE)</f>
        <v>2</v>
      </c>
      <c r="M404">
        <f>VLOOKUP(A404, gaming_health_data!A:N, 6, FALSE)</f>
        <v>766</v>
      </c>
      <c r="N404">
        <f>VLOOKUP(A404, gaming_health_data!A:N, 7, FALSE)</f>
        <v>11</v>
      </c>
      <c r="O404">
        <f>VLOOKUP(A404, gaming_health_data!A:N, 9, FALSE)</f>
        <v>18</v>
      </c>
      <c r="P404">
        <f>VLOOKUP(A404, gaming_health_data!A:N, 10, FALSE)</f>
        <v>13</v>
      </c>
      <c r="Q404">
        <f>VLOOKUP(A404, gaming_health_data!A:N, 11, FALSE)</f>
        <v>25</v>
      </c>
      <c r="R404">
        <f>VLOOKUP(A404, gaming_health_data!A:N, 12, FALSE)</f>
        <v>2</v>
      </c>
      <c r="S404">
        <f>VLOOKUP(A404, gaming_health_data!A:N, 13, FALSE)</f>
        <v>33</v>
      </c>
      <c r="T404">
        <f>VLOOKUP(A404, gaming_health_data!A:N, 14, FALSE)</f>
        <v>70</v>
      </c>
    </row>
    <row r="405" spans="1:20" ht="15.75">
      <c r="A405">
        <v>10415</v>
      </c>
      <c r="B405" t="s">
        <v>1285</v>
      </c>
      <c r="C405">
        <v>23</v>
      </c>
      <c r="D405" t="s">
        <v>26</v>
      </c>
      <c r="E405" t="s">
        <v>16</v>
      </c>
      <c r="F405" s="3">
        <v>174775</v>
      </c>
      <c r="G405" t="s">
        <v>17</v>
      </c>
      <c r="H405" t="s">
        <v>17</v>
      </c>
      <c r="I405" s="4" t="str">
        <f>VLOOKUP(A405, gaming_health_data!A:N, 2, FALSE)</f>
        <v>PlayStation</v>
      </c>
      <c r="J405" t="str">
        <f>VLOOKUP(A405, gaming_health_data!A:N, 3, FALSE)</f>
        <v>RPG</v>
      </c>
      <c r="K405" t="str">
        <f>VLOOKUP(A405, gaming_health_data!A:N, 4, FALSE)</f>
        <v>Social Interaction</v>
      </c>
      <c r="L405">
        <f>VLOOKUP(A405, gaming_health_data!A:N, 5, FALSE)</f>
        <v>3</v>
      </c>
      <c r="M405">
        <f>VLOOKUP(A405, gaming_health_data!A:N, 6, FALSE)</f>
        <v>73</v>
      </c>
      <c r="N405">
        <f>VLOOKUP(A405, gaming_health_data!A:N, 7, FALSE)</f>
        <v>11</v>
      </c>
      <c r="O405">
        <f>VLOOKUP(A405, gaming_health_data!A:N, 9, FALSE)</f>
        <v>62</v>
      </c>
      <c r="P405">
        <f>VLOOKUP(A405, gaming_health_data!A:N, 10, FALSE)</f>
        <v>98</v>
      </c>
      <c r="Q405">
        <f>VLOOKUP(A405, gaming_health_data!A:N, 11, FALSE)</f>
        <v>98</v>
      </c>
      <c r="R405">
        <f>VLOOKUP(A405, gaming_health_data!A:N, 12, FALSE)</f>
        <v>87</v>
      </c>
      <c r="S405">
        <f>VLOOKUP(A405, gaming_health_data!A:N, 13, FALSE)</f>
        <v>31</v>
      </c>
      <c r="T405">
        <f>VLOOKUP(A405, gaming_health_data!A:N, 14, FALSE)</f>
        <v>33</v>
      </c>
    </row>
    <row r="406" spans="1:20" ht="15.75">
      <c r="A406">
        <v>10416</v>
      </c>
      <c r="B406" t="s">
        <v>1286</v>
      </c>
      <c r="C406">
        <v>29</v>
      </c>
      <c r="D406" t="s">
        <v>26</v>
      </c>
      <c r="E406" t="s">
        <v>22</v>
      </c>
      <c r="F406" s="3">
        <v>29445</v>
      </c>
      <c r="G406" t="s">
        <v>21</v>
      </c>
      <c r="H406" t="s">
        <v>17</v>
      </c>
      <c r="I406" s="4" t="str">
        <f>VLOOKUP(A406, gaming_health_data!A:N, 2, FALSE)</f>
        <v>Cell Phone</v>
      </c>
      <c r="J406" t="str">
        <f>VLOOKUP(A406, gaming_health_data!A:N, 3, FALSE)</f>
        <v>RPG</v>
      </c>
      <c r="K406" t="str">
        <f>VLOOKUP(A406, gaming_health_data!A:N, 4, FALSE)</f>
        <v>Entertainment</v>
      </c>
      <c r="L406">
        <f>VLOOKUP(A406, gaming_health_data!A:N, 5, FALSE)</f>
        <v>1</v>
      </c>
      <c r="M406">
        <f>VLOOKUP(A406, gaming_health_data!A:N, 6, FALSE)</f>
        <v>514</v>
      </c>
      <c r="N406">
        <f>VLOOKUP(A406, gaming_health_data!A:N, 7, FALSE)</f>
        <v>10</v>
      </c>
      <c r="O406">
        <f>VLOOKUP(A406, gaming_health_data!A:N, 9, FALSE)</f>
        <v>95</v>
      </c>
      <c r="P406">
        <f>VLOOKUP(A406, gaming_health_data!A:N, 10, FALSE)</f>
        <v>76</v>
      </c>
      <c r="Q406">
        <f>VLOOKUP(A406, gaming_health_data!A:N, 11, FALSE)</f>
        <v>94</v>
      </c>
      <c r="R406">
        <f>VLOOKUP(A406, gaming_health_data!A:N, 12, FALSE)</f>
        <v>9</v>
      </c>
      <c r="S406">
        <f>VLOOKUP(A406, gaming_health_data!A:N, 13, FALSE)</f>
        <v>25</v>
      </c>
      <c r="T406">
        <f>VLOOKUP(A406, gaming_health_data!A:N, 14, FALSE)</f>
        <v>55</v>
      </c>
    </row>
    <row r="407" spans="1:20" ht="15.75">
      <c r="A407">
        <v>10417</v>
      </c>
      <c r="B407" t="s">
        <v>1287</v>
      </c>
      <c r="C407">
        <v>27</v>
      </c>
      <c r="D407" t="s">
        <v>27</v>
      </c>
      <c r="E407" t="s">
        <v>30</v>
      </c>
      <c r="F407" s="3">
        <v>153607</v>
      </c>
      <c r="G407" t="s">
        <v>17</v>
      </c>
      <c r="H407" t="s">
        <v>17</v>
      </c>
      <c r="I407" s="4" t="str">
        <f>VLOOKUP(A407, gaming_health_data!A:N, 2, FALSE)</f>
        <v>PlayStation</v>
      </c>
      <c r="J407" t="str">
        <f>VLOOKUP(A407, gaming_health_data!A:N, 3, FALSE)</f>
        <v>MOBA</v>
      </c>
      <c r="K407" t="str">
        <f>VLOOKUP(A407, gaming_health_data!A:N, 4, FALSE)</f>
        <v>Relaxation</v>
      </c>
      <c r="L407">
        <f>VLOOKUP(A407, gaming_health_data!A:N, 5, FALSE)</f>
        <v>5</v>
      </c>
      <c r="M407">
        <f>VLOOKUP(A407, gaming_health_data!A:N, 6, FALSE)</f>
        <v>248</v>
      </c>
      <c r="N407">
        <f>VLOOKUP(A407, gaming_health_data!A:N, 7, FALSE)</f>
        <v>5</v>
      </c>
      <c r="O407">
        <f>VLOOKUP(A407, gaming_health_data!A:N, 9, FALSE)</f>
        <v>25</v>
      </c>
      <c r="P407">
        <f>VLOOKUP(A407, gaming_health_data!A:N, 10, FALSE)</f>
        <v>83</v>
      </c>
      <c r="Q407">
        <f>VLOOKUP(A407, gaming_health_data!A:N, 11, FALSE)</f>
        <v>33</v>
      </c>
      <c r="R407">
        <f>VLOOKUP(A407, gaming_health_data!A:N, 12, FALSE)</f>
        <v>24</v>
      </c>
      <c r="S407">
        <f>VLOOKUP(A407, gaming_health_data!A:N, 13, FALSE)</f>
        <v>5</v>
      </c>
      <c r="T407">
        <f>VLOOKUP(A407, gaming_health_data!A:N, 14, FALSE)</f>
        <v>95</v>
      </c>
    </row>
    <row r="408" spans="1:20" ht="15.75">
      <c r="A408">
        <v>10418</v>
      </c>
      <c r="B408" t="s">
        <v>1288</v>
      </c>
      <c r="C408">
        <v>31</v>
      </c>
      <c r="D408" t="s">
        <v>26</v>
      </c>
      <c r="E408" t="s">
        <v>36</v>
      </c>
      <c r="F408" s="3">
        <v>178562</v>
      </c>
      <c r="G408" t="s">
        <v>21</v>
      </c>
      <c r="H408" t="s">
        <v>17</v>
      </c>
      <c r="I408" s="4" t="str">
        <f>VLOOKUP(A408, gaming_health_data!A:N, 2, FALSE)</f>
        <v>PlayStation</v>
      </c>
      <c r="J408" t="str">
        <f>VLOOKUP(A408, gaming_health_data!A:N, 3, FALSE)</f>
        <v>Strategy</v>
      </c>
      <c r="K408" t="str">
        <f>VLOOKUP(A408, gaming_health_data!A:N, 4, FALSE)</f>
        <v>Entertainment</v>
      </c>
      <c r="L408">
        <f>VLOOKUP(A408, gaming_health_data!A:N, 5, FALSE)</f>
        <v>7</v>
      </c>
      <c r="M408">
        <f>VLOOKUP(A408, gaming_health_data!A:N, 6, FALSE)</f>
        <v>309</v>
      </c>
      <c r="N408">
        <f>VLOOKUP(A408, gaming_health_data!A:N, 7, FALSE)</f>
        <v>10</v>
      </c>
      <c r="O408">
        <f>VLOOKUP(A408, gaming_health_data!A:N, 9, FALSE)</f>
        <v>49</v>
      </c>
      <c r="P408">
        <f>VLOOKUP(A408, gaming_health_data!A:N, 10, FALSE)</f>
        <v>65</v>
      </c>
      <c r="Q408">
        <f>VLOOKUP(A408, gaming_health_data!A:N, 11, FALSE)</f>
        <v>7</v>
      </c>
      <c r="R408">
        <f>VLOOKUP(A408, gaming_health_data!A:N, 12, FALSE)</f>
        <v>44</v>
      </c>
      <c r="S408">
        <f>VLOOKUP(A408, gaming_health_data!A:N, 13, FALSE)</f>
        <v>35</v>
      </c>
      <c r="T408">
        <f>VLOOKUP(A408, gaming_health_data!A:N, 14, FALSE)</f>
        <v>60</v>
      </c>
    </row>
    <row r="409" spans="1:20" ht="15.75">
      <c r="A409">
        <v>10419</v>
      </c>
      <c r="B409" t="s">
        <v>1289</v>
      </c>
      <c r="C409">
        <v>32</v>
      </c>
      <c r="D409" t="s">
        <v>26</v>
      </c>
      <c r="E409" t="s">
        <v>53</v>
      </c>
      <c r="F409" s="3">
        <v>37327</v>
      </c>
      <c r="G409" t="s">
        <v>17</v>
      </c>
      <c r="H409" t="s">
        <v>17</v>
      </c>
      <c r="I409" s="4" t="str">
        <f>VLOOKUP(A409, gaming_health_data!A:N, 2, FALSE)</f>
        <v>PC</v>
      </c>
      <c r="J409" t="str">
        <f>VLOOKUP(A409, gaming_health_data!A:N, 3, FALSE)</f>
        <v>Horror</v>
      </c>
      <c r="K409" t="str">
        <f>VLOOKUP(A409, gaming_health_data!A:N, 4, FALSE)</f>
        <v>Stress Relief</v>
      </c>
      <c r="L409">
        <f>VLOOKUP(A409, gaming_health_data!A:N, 5, FALSE)</f>
        <v>10</v>
      </c>
      <c r="M409">
        <f>VLOOKUP(A409, gaming_health_data!A:N, 6, FALSE)</f>
        <v>625</v>
      </c>
      <c r="N409">
        <f>VLOOKUP(A409, gaming_health_data!A:N, 7, FALSE)</f>
        <v>5</v>
      </c>
      <c r="O409">
        <f>VLOOKUP(A409, gaming_health_data!A:N, 9, FALSE)</f>
        <v>67</v>
      </c>
      <c r="P409">
        <f>VLOOKUP(A409, gaming_health_data!A:N, 10, FALSE)</f>
        <v>87</v>
      </c>
      <c r="Q409">
        <f>VLOOKUP(A409, gaming_health_data!A:N, 11, FALSE)</f>
        <v>53</v>
      </c>
      <c r="R409">
        <f>VLOOKUP(A409, gaming_health_data!A:N, 12, FALSE)</f>
        <v>90</v>
      </c>
      <c r="S409">
        <f>VLOOKUP(A409, gaming_health_data!A:N, 13, FALSE)</f>
        <v>92</v>
      </c>
      <c r="T409">
        <f>VLOOKUP(A409, gaming_health_data!A:N, 14, FALSE)</f>
        <v>19</v>
      </c>
    </row>
    <row r="410" spans="1:20" ht="15.75">
      <c r="A410">
        <v>10420</v>
      </c>
      <c r="B410" t="s">
        <v>1290</v>
      </c>
      <c r="C410">
        <v>34</v>
      </c>
      <c r="D410" t="s">
        <v>27</v>
      </c>
      <c r="E410" t="s">
        <v>16</v>
      </c>
      <c r="F410" s="3">
        <v>129380</v>
      </c>
      <c r="G410" t="s">
        <v>17</v>
      </c>
      <c r="H410" t="s">
        <v>17</v>
      </c>
      <c r="I410" s="4" t="str">
        <f>VLOOKUP(A410, gaming_health_data!A:N, 2, FALSE)</f>
        <v>Cell Phone</v>
      </c>
      <c r="J410" t="str">
        <f>VLOOKUP(A410, gaming_health_data!A:N, 3, FALSE)</f>
        <v>Horror</v>
      </c>
      <c r="K410" t="str">
        <f>VLOOKUP(A410, gaming_health_data!A:N, 4, FALSE)</f>
        <v>Habit</v>
      </c>
      <c r="L410">
        <f>VLOOKUP(A410, gaming_health_data!A:N, 5, FALSE)</f>
        <v>5</v>
      </c>
      <c r="M410">
        <f>VLOOKUP(A410, gaming_health_data!A:N, 6, FALSE)</f>
        <v>440</v>
      </c>
      <c r="N410">
        <f>VLOOKUP(A410, gaming_health_data!A:N, 7, FALSE)</f>
        <v>9</v>
      </c>
      <c r="O410">
        <f>VLOOKUP(A410, gaming_health_data!A:N, 9, FALSE)</f>
        <v>30</v>
      </c>
      <c r="P410">
        <f>VLOOKUP(A410, gaming_health_data!A:N, 10, FALSE)</f>
        <v>28</v>
      </c>
      <c r="Q410">
        <f>VLOOKUP(A410, gaming_health_data!A:N, 11, FALSE)</f>
        <v>36</v>
      </c>
      <c r="R410">
        <f>VLOOKUP(A410, gaming_health_data!A:N, 12, FALSE)</f>
        <v>4</v>
      </c>
      <c r="S410">
        <f>VLOOKUP(A410, gaming_health_data!A:N, 13, FALSE)</f>
        <v>49</v>
      </c>
      <c r="T410">
        <f>VLOOKUP(A410, gaming_health_data!A:N, 14, FALSE)</f>
        <v>14</v>
      </c>
    </row>
    <row r="411" spans="1:20" ht="15.75">
      <c r="A411">
        <v>10421</v>
      </c>
      <c r="B411" t="s">
        <v>1291</v>
      </c>
      <c r="C411">
        <v>26</v>
      </c>
      <c r="D411" t="s">
        <v>26</v>
      </c>
      <c r="E411" t="s">
        <v>53</v>
      </c>
      <c r="F411" s="3">
        <v>74050</v>
      </c>
      <c r="G411" t="s">
        <v>21</v>
      </c>
      <c r="H411" t="s">
        <v>17</v>
      </c>
      <c r="I411" s="4" t="str">
        <f>VLOOKUP(A411, gaming_health_data!A:N, 2, FALSE)</f>
        <v>Nintendo</v>
      </c>
      <c r="J411" t="str">
        <f>VLOOKUP(A411, gaming_health_data!A:N, 3, FALSE)</f>
        <v>Strategy</v>
      </c>
      <c r="K411" t="str">
        <f>VLOOKUP(A411, gaming_health_data!A:N, 4, FALSE)</f>
        <v>Habit</v>
      </c>
      <c r="L411">
        <f>VLOOKUP(A411, gaming_health_data!A:N, 5, FALSE)</f>
        <v>9</v>
      </c>
      <c r="M411">
        <f>VLOOKUP(A411, gaming_health_data!A:N, 6, FALSE)</f>
        <v>582</v>
      </c>
      <c r="N411">
        <f>VLOOKUP(A411, gaming_health_data!A:N, 7, FALSE)</f>
        <v>10</v>
      </c>
      <c r="O411">
        <f>VLOOKUP(A411, gaming_health_data!A:N, 9, FALSE)</f>
        <v>53</v>
      </c>
      <c r="P411">
        <f>VLOOKUP(A411, gaming_health_data!A:N, 10, FALSE)</f>
        <v>57</v>
      </c>
      <c r="Q411">
        <f>VLOOKUP(A411, gaming_health_data!A:N, 11, FALSE)</f>
        <v>89</v>
      </c>
      <c r="R411">
        <f>VLOOKUP(A411, gaming_health_data!A:N, 12, FALSE)</f>
        <v>39</v>
      </c>
      <c r="S411">
        <f>VLOOKUP(A411, gaming_health_data!A:N, 13, FALSE)</f>
        <v>55</v>
      </c>
      <c r="T411">
        <f>VLOOKUP(A411, gaming_health_data!A:N, 14, FALSE)</f>
        <v>82</v>
      </c>
    </row>
    <row r="412" spans="1:20" ht="15.75">
      <c r="A412">
        <v>10422</v>
      </c>
      <c r="B412" t="s">
        <v>1292</v>
      </c>
      <c r="C412">
        <v>25</v>
      </c>
      <c r="D412" t="s">
        <v>27</v>
      </c>
      <c r="E412" t="s">
        <v>53</v>
      </c>
      <c r="F412" s="3">
        <v>82297</v>
      </c>
      <c r="G412" t="s">
        <v>21</v>
      </c>
      <c r="H412" t="s">
        <v>21</v>
      </c>
      <c r="I412" s="4" t="str">
        <f>VLOOKUP(A412, gaming_health_data!A:N, 2, FALSE)</f>
        <v>PC</v>
      </c>
      <c r="J412" t="str">
        <f>VLOOKUP(A412, gaming_health_data!A:N, 3, FALSE)</f>
        <v>MOBA</v>
      </c>
      <c r="K412" t="str">
        <f>VLOOKUP(A412, gaming_health_data!A:N, 4, FALSE)</f>
        <v>Habit</v>
      </c>
      <c r="L412">
        <f>VLOOKUP(A412, gaming_health_data!A:N, 5, FALSE)</f>
        <v>4</v>
      </c>
      <c r="M412">
        <f>VLOOKUP(A412, gaming_health_data!A:N, 6, FALSE)</f>
        <v>824</v>
      </c>
      <c r="N412">
        <f>VLOOKUP(A412, gaming_health_data!A:N, 7, FALSE)</f>
        <v>10</v>
      </c>
      <c r="O412">
        <f>VLOOKUP(A412, gaming_health_data!A:N, 9, FALSE)</f>
        <v>86</v>
      </c>
      <c r="P412">
        <f>VLOOKUP(A412, gaming_health_data!A:N, 10, FALSE)</f>
        <v>67</v>
      </c>
      <c r="Q412">
        <f>VLOOKUP(A412, gaming_health_data!A:N, 11, FALSE)</f>
        <v>61</v>
      </c>
      <c r="R412">
        <f>VLOOKUP(A412, gaming_health_data!A:N, 12, FALSE)</f>
        <v>7</v>
      </c>
      <c r="S412">
        <f>VLOOKUP(A412, gaming_health_data!A:N, 13, FALSE)</f>
        <v>45</v>
      </c>
      <c r="T412">
        <f>VLOOKUP(A412, gaming_health_data!A:N, 14, FALSE)</f>
        <v>43</v>
      </c>
    </row>
    <row r="413" spans="1:20" ht="15.75">
      <c r="A413">
        <v>10423</v>
      </c>
      <c r="B413" t="s">
        <v>1293</v>
      </c>
      <c r="C413">
        <v>18</v>
      </c>
      <c r="D413" t="s">
        <v>15</v>
      </c>
      <c r="E413" t="s">
        <v>44</v>
      </c>
      <c r="F413" s="3">
        <v>135234</v>
      </c>
      <c r="G413" t="s">
        <v>17</v>
      </c>
      <c r="H413" t="s">
        <v>17</v>
      </c>
      <c r="I413" s="4" t="str">
        <f>VLOOKUP(A413, gaming_health_data!A:N, 2, FALSE)</f>
        <v>Cell Phone</v>
      </c>
      <c r="J413" t="str">
        <f>VLOOKUP(A413, gaming_health_data!A:N, 3, FALSE)</f>
        <v>Fighting</v>
      </c>
      <c r="K413" t="str">
        <f>VLOOKUP(A413, gaming_health_data!A:N, 4, FALSE)</f>
        <v>Competition</v>
      </c>
      <c r="L413">
        <f>VLOOKUP(A413, gaming_health_data!A:N, 5, FALSE)</f>
        <v>2</v>
      </c>
      <c r="M413">
        <f>VLOOKUP(A413, gaming_health_data!A:N, 6, FALSE)</f>
        <v>219</v>
      </c>
      <c r="N413">
        <f>VLOOKUP(A413, gaming_health_data!A:N, 7, FALSE)</f>
        <v>8</v>
      </c>
      <c r="O413">
        <f>VLOOKUP(A413, gaming_health_data!A:N, 9, FALSE)</f>
        <v>73</v>
      </c>
      <c r="P413">
        <f>VLOOKUP(A413, gaming_health_data!A:N, 10, FALSE)</f>
        <v>59</v>
      </c>
      <c r="Q413">
        <f>VLOOKUP(A413, gaming_health_data!A:N, 11, FALSE)</f>
        <v>29</v>
      </c>
      <c r="R413">
        <f>VLOOKUP(A413, gaming_health_data!A:N, 12, FALSE)</f>
        <v>28</v>
      </c>
      <c r="S413">
        <f>VLOOKUP(A413, gaming_health_data!A:N, 13, FALSE)</f>
        <v>1</v>
      </c>
      <c r="T413">
        <f>VLOOKUP(A413, gaming_health_data!A:N, 14, FALSE)</f>
        <v>12</v>
      </c>
    </row>
    <row r="414" spans="1:20" ht="15.75">
      <c r="A414">
        <v>10424</v>
      </c>
      <c r="B414" t="s">
        <v>1294</v>
      </c>
      <c r="C414">
        <v>33</v>
      </c>
      <c r="D414" t="s">
        <v>27</v>
      </c>
      <c r="E414" t="s">
        <v>41</v>
      </c>
      <c r="F414" s="3">
        <v>124814</v>
      </c>
      <c r="G414" t="s">
        <v>21</v>
      </c>
      <c r="H414" t="s">
        <v>17</v>
      </c>
      <c r="I414" s="4" t="str">
        <f>VLOOKUP(A414, gaming_health_data!A:N, 2, FALSE)</f>
        <v>PlayStation</v>
      </c>
      <c r="J414" t="str">
        <f>VLOOKUP(A414, gaming_health_data!A:N, 3, FALSE)</f>
        <v>FPS</v>
      </c>
      <c r="K414" t="str">
        <f>VLOOKUP(A414, gaming_health_data!A:N, 4, FALSE)</f>
        <v>Escapism</v>
      </c>
      <c r="L414">
        <f>VLOOKUP(A414, gaming_health_data!A:N, 5, FALSE)</f>
        <v>5</v>
      </c>
      <c r="M414">
        <f>VLOOKUP(A414, gaming_health_data!A:N, 6, FALSE)</f>
        <v>844</v>
      </c>
      <c r="N414">
        <f>VLOOKUP(A414, gaming_health_data!A:N, 7, FALSE)</f>
        <v>6</v>
      </c>
      <c r="O414">
        <f>VLOOKUP(A414, gaming_health_data!A:N, 9, FALSE)</f>
        <v>53</v>
      </c>
      <c r="P414">
        <f>VLOOKUP(A414, gaming_health_data!A:N, 10, FALSE)</f>
        <v>30</v>
      </c>
      <c r="Q414">
        <f>VLOOKUP(A414, gaming_health_data!A:N, 11, FALSE)</f>
        <v>56</v>
      </c>
      <c r="R414">
        <f>VLOOKUP(A414, gaming_health_data!A:N, 12, FALSE)</f>
        <v>13</v>
      </c>
      <c r="S414">
        <f>VLOOKUP(A414, gaming_health_data!A:N, 13, FALSE)</f>
        <v>84</v>
      </c>
      <c r="T414">
        <f>VLOOKUP(A414, gaming_health_data!A:N, 14, FALSE)</f>
        <v>19</v>
      </c>
    </row>
    <row r="415" spans="1:20" ht="15.75">
      <c r="A415">
        <v>10425</v>
      </c>
      <c r="B415" t="s">
        <v>1295</v>
      </c>
      <c r="C415">
        <v>27</v>
      </c>
      <c r="D415" t="s">
        <v>15</v>
      </c>
      <c r="E415" t="s">
        <v>54</v>
      </c>
      <c r="F415" s="3">
        <v>171315</v>
      </c>
      <c r="G415" t="s">
        <v>21</v>
      </c>
      <c r="H415" t="s">
        <v>21</v>
      </c>
      <c r="I415" s="4" t="str">
        <f>VLOOKUP(A415, gaming_health_data!A:N, 2, FALSE)</f>
        <v>Tablet</v>
      </c>
      <c r="J415" t="str">
        <f>VLOOKUP(A415, gaming_health_data!A:N, 3, FALSE)</f>
        <v>FPS</v>
      </c>
      <c r="K415" t="str">
        <f>VLOOKUP(A415, gaming_health_data!A:N, 4, FALSE)</f>
        <v>Social Interaction</v>
      </c>
      <c r="L415">
        <f>VLOOKUP(A415, gaming_health_data!A:N, 5, FALSE)</f>
        <v>9</v>
      </c>
      <c r="M415">
        <f>VLOOKUP(A415, gaming_health_data!A:N, 6, FALSE)</f>
        <v>704</v>
      </c>
      <c r="N415">
        <f>VLOOKUP(A415, gaming_health_data!A:N, 7, FALSE)</f>
        <v>5</v>
      </c>
      <c r="O415">
        <f>VLOOKUP(A415, gaming_health_data!A:N, 9, FALSE)</f>
        <v>73</v>
      </c>
      <c r="P415">
        <f>VLOOKUP(A415, gaming_health_data!A:N, 10, FALSE)</f>
        <v>90</v>
      </c>
      <c r="Q415">
        <f>VLOOKUP(A415, gaming_health_data!A:N, 11, FALSE)</f>
        <v>25</v>
      </c>
      <c r="R415">
        <f>VLOOKUP(A415, gaming_health_data!A:N, 12, FALSE)</f>
        <v>46</v>
      </c>
      <c r="S415">
        <f>VLOOKUP(A415, gaming_health_data!A:N, 13, FALSE)</f>
        <v>4</v>
      </c>
      <c r="T415">
        <f>VLOOKUP(A415, gaming_health_data!A:N, 14, FALSE)</f>
        <v>21</v>
      </c>
    </row>
    <row r="416" spans="1:20" ht="15.75">
      <c r="A416">
        <v>10426</v>
      </c>
      <c r="B416" t="s">
        <v>1296</v>
      </c>
      <c r="C416">
        <v>34</v>
      </c>
      <c r="D416" t="s">
        <v>26</v>
      </c>
      <c r="E416" t="s">
        <v>27</v>
      </c>
      <c r="F416" s="3">
        <v>3589</v>
      </c>
      <c r="G416" t="s">
        <v>17</v>
      </c>
      <c r="H416" t="s">
        <v>21</v>
      </c>
      <c r="I416" s="4" t="str">
        <f>VLOOKUP(A416, gaming_health_data!A:N, 2, FALSE)</f>
        <v>Xbox</v>
      </c>
      <c r="J416" t="str">
        <f>VLOOKUP(A416, gaming_health_data!A:N, 3, FALSE)</f>
        <v>Racing</v>
      </c>
      <c r="K416" t="str">
        <f>VLOOKUP(A416, gaming_health_data!A:N, 4, FALSE)</f>
        <v>Relaxation</v>
      </c>
      <c r="L416">
        <f>VLOOKUP(A416, gaming_health_data!A:N, 5, FALSE)</f>
        <v>7</v>
      </c>
      <c r="M416">
        <f>VLOOKUP(A416, gaming_health_data!A:N, 6, FALSE)</f>
        <v>374</v>
      </c>
      <c r="N416">
        <f>VLOOKUP(A416, gaming_health_data!A:N, 7, FALSE)</f>
        <v>4</v>
      </c>
      <c r="O416">
        <f>VLOOKUP(A416, gaming_health_data!A:N, 9, FALSE)</f>
        <v>48</v>
      </c>
      <c r="P416">
        <f>VLOOKUP(A416, gaming_health_data!A:N, 10, FALSE)</f>
        <v>49</v>
      </c>
      <c r="Q416">
        <f>VLOOKUP(A416, gaming_health_data!A:N, 11, FALSE)</f>
        <v>86</v>
      </c>
      <c r="R416">
        <f>VLOOKUP(A416, gaming_health_data!A:N, 12, FALSE)</f>
        <v>40</v>
      </c>
      <c r="S416">
        <f>VLOOKUP(A416, gaming_health_data!A:N, 13, FALSE)</f>
        <v>87</v>
      </c>
      <c r="T416">
        <f>VLOOKUP(A416, gaming_health_data!A:N, 14, FALSE)</f>
        <v>96</v>
      </c>
    </row>
    <row r="417" spans="1:20" ht="15.75">
      <c r="A417">
        <v>10427</v>
      </c>
      <c r="B417" t="s">
        <v>1297</v>
      </c>
      <c r="C417">
        <v>24</v>
      </c>
      <c r="D417" t="s">
        <v>27</v>
      </c>
      <c r="E417" t="s">
        <v>44</v>
      </c>
      <c r="F417" s="3">
        <v>19962</v>
      </c>
      <c r="G417" t="s">
        <v>17</v>
      </c>
      <c r="H417" t="s">
        <v>21</v>
      </c>
      <c r="I417" s="4" t="str">
        <f>VLOOKUP(A417, gaming_health_data!A:N, 2, FALSE)</f>
        <v>Nintendo</v>
      </c>
      <c r="J417" t="str">
        <f>VLOOKUP(A417, gaming_health_data!A:N, 3, FALSE)</f>
        <v>Racing</v>
      </c>
      <c r="K417" t="str">
        <f>VLOOKUP(A417, gaming_health_data!A:N, 4, FALSE)</f>
        <v>Escapism</v>
      </c>
      <c r="L417">
        <f>VLOOKUP(A417, gaming_health_data!A:N, 5, FALSE)</f>
        <v>4</v>
      </c>
      <c r="M417">
        <f>VLOOKUP(A417, gaming_health_data!A:N, 6, FALSE)</f>
        <v>106</v>
      </c>
      <c r="N417">
        <f>VLOOKUP(A417, gaming_health_data!A:N, 7, FALSE)</f>
        <v>4</v>
      </c>
      <c r="O417">
        <f>VLOOKUP(A417, gaming_health_data!A:N, 9, FALSE)</f>
        <v>56</v>
      </c>
      <c r="P417">
        <f>VLOOKUP(A417, gaming_health_data!A:N, 10, FALSE)</f>
        <v>59</v>
      </c>
      <c r="Q417">
        <f>VLOOKUP(A417, gaming_health_data!A:N, 11, FALSE)</f>
        <v>45</v>
      </c>
      <c r="R417">
        <f>VLOOKUP(A417, gaming_health_data!A:N, 12, FALSE)</f>
        <v>27</v>
      </c>
      <c r="S417">
        <f>VLOOKUP(A417, gaming_health_data!A:N, 13, FALSE)</f>
        <v>45</v>
      </c>
      <c r="T417">
        <f>VLOOKUP(A417, gaming_health_data!A:N, 14, FALSE)</f>
        <v>34</v>
      </c>
    </row>
    <row r="418" spans="1:20" ht="15.75">
      <c r="A418">
        <v>10428</v>
      </c>
      <c r="B418" t="s">
        <v>1298</v>
      </c>
      <c r="C418">
        <v>18</v>
      </c>
      <c r="D418" t="s">
        <v>15</v>
      </c>
      <c r="E418" t="s">
        <v>22</v>
      </c>
      <c r="F418" s="3">
        <v>71345</v>
      </c>
      <c r="G418" t="s">
        <v>21</v>
      </c>
      <c r="H418" t="s">
        <v>21</v>
      </c>
      <c r="I418" s="4" t="str">
        <f>VLOOKUP(A418, gaming_health_data!A:N, 2, FALSE)</f>
        <v>PC</v>
      </c>
      <c r="J418" t="str">
        <f>VLOOKUP(A418, gaming_health_data!A:N, 3, FALSE)</f>
        <v>Sports</v>
      </c>
      <c r="K418" t="str">
        <f>VLOOKUP(A418, gaming_health_data!A:N, 4, FALSE)</f>
        <v>Competition</v>
      </c>
      <c r="L418">
        <f>VLOOKUP(A418, gaming_health_data!A:N, 5, FALSE)</f>
        <v>8</v>
      </c>
      <c r="M418">
        <f>VLOOKUP(A418, gaming_health_data!A:N, 6, FALSE)</f>
        <v>470</v>
      </c>
      <c r="N418">
        <f>VLOOKUP(A418, gaming_health_data!A:N, 7, FALSE)</f>
        <v>9</v>
      </c>
      <c r="O418">
        <f>VLOOKUP(A418, gaming_health_data!A:N, 9, FALSE)</f>
        <v>47</v>
      </c>
      <c r="P418">
        <f>VLOOKUP(A418, gaming_health_data!A:N, 10, FALSE)</f>
        <v>30</v>
      </c>
      <c r="Q418">
        <f>VLOOKUP(A418, gaming_health_data!A:N, 11, FALSE)</f>
        <v>45</v>
      </c>
      <c r="R418">
        <f>VLOOKUP(A418, gaming_health_data!A:N, 12, FALSE)</f>
        <v>76</v>
      </c>
      <c r="S418">
        <f>VLOOKUP(A418, gaming_health_data!A:N, 13, FALSE)</f>
        <v>35</v>
      </c>
      <c r="T418">
        <f>VLOOKUP(A418, gaming_health_data!A:N, 14, FALSE)</f>
        <v>1</v>
      </c>
    </row>
    <row r="419" spans="1:20" ht="15.75">
      <c r="A419">
        <v>10429</v>
      </c>
      <c r="B419" t="s">
        <v>1299</v>
      </c>
      <c r="C419">
        <v>29</v>
      </c>
      <c r="D419" t="s">
        <v>15</v>
      </c>
      <c r="E419" t="s">
        <v>54</v>
      </c>
      <c r="F419" s="3">
        <v>41950</v>
      </c>
      <c r="G419" t="s">
        <v>17</v>
      </c>
      <c r="H419" t="s">
        <v>17</v>
      </c>
      <c r="I419" s="4" t="str">
        <f>VLOOKUP(A419, gaming_health_data!A:N, 2, FALSE)</f>
        <v>Nintendo</v>
      </c>
      <c r="J419" t="str">
        <f>VLOOKUP(A419, gaming_health_data!A:N, 3, FALSE)</f>
        <v>RPG</v>
      </c>
      <c r="K419" t="str">
        <f>VLOOKUP(A419, gaming_health_data!A:N, 4, FALSE)</f>
        <v>Habit</v>
      </c>
      <c r="L419">
        <f>VLOOKUP(A419, gaming_health_data!A:N, 5, FALSE)</f>
        <v>6</v>
      </c>
      <c r="M419">
        <f>VLOOKUP(A419, gaming_health_data!A:N, 6, FALSE)</f>
        <v>68</v>
      </c>
      <c r="N419">
        <f>VLOOKUP(A419, gaming_health_data!A:N, 7, FALSE)</f>
        <v>7</v>
      </c>
      <c r="O419">
        <f>VLOOKUP(A419, gaming_health_data!A:N, 9, FALSE)</f>
        <v>74</v>
      </c>
      <c r="P419">
        <f>VLOOKUP(A419, gaming_health_data!A:N, 10, FALSE)</f>
        <v>68</v>
      </c>
      <c r="Q419">
        <f>VLOOKUP(A419, gaming_health_data!A:N, 11, FALSE)</f>
        <v>81</v>
      </c>
      <c r="R419">
        <f>VLOOKUP(A419, gaming_health_data!A:N, 12, FALSE)</f>
        <v>21</v>
      </c>
      <c r="S419">
        <f>VLOOKUP(A419, gaming_health_data!A:N, 13, FALSE)</f>
        <v>53</v>
      </c>
      <c r="T419">
        <f>VLOOKUP(A419, gaming_health_data!A:N, 14, FALSE)</f>
        <v>37</v>
      </c>
    </row>
    <row r="420" spans="1:20" ht="15.75">
      <c r="A420">
        <v>10430</v>
      </c>
      <c r="B420" t="s">
        <v>1300</v>
      </c>
      <c r="C420">
        <v>21</v>
      </c>
      <c r="D420" t="s">
        <v>15</v>
      </c>
      <c r="E420" t="s">
        <v>41</v>
      </c>
      <c r="F420" s="3">
        <v>159029</v>
      </c>
      <c r="G420" t="s">
        <v>21</v>
      </c>
      <c r="H420" t="s">
        <v>21</v>
      </c>
      <c r="I420" s="4" t="str">
        <f>VLOOKUP(A420, gaming_health_data!A:N, 2, FALSE)</f>
        <v>Cell Phone</v>
      </c>
      <c r="J420" t="str">
        <f>VLOOKUP(A420, gaming_health_data!A:N, 3, FALSE)</f>
        <v>MOBA</v>
      </c>
      <c r="K420" t="str">
        <f>VLOOKUP(A420, gaming_health_data!A:N, 4, FALSE)</f>
        <v>Challenge</v>
      </c>
      <c r="L420">
        <f>VLOOKUP(A420, gaming_health_data!A:N, 5, FALSE)</f>
        <v>3</v>
      </c>
      <c r="M420">
        <f>VLOOKUP(A420, gaming_health_data!A:N, 6, FALSE)</f>
        <v>247</v>
      </c>
      <c r="N420">
        <f>VLOOKUP(A420, gaming_health_data!A:N, 7, FALSE)</f>
        <v>5</v>
      </c>
      <c r="O420">
        <f>VLOOKUP(A420, gaming_health_data!A:N, 9, FALSE)</f>
        <v>62</v>
      </c>
      <c r="P420">
        <f>VLOOKUP(A420, gaming_health_data!A:N, 10, FALSE)</f>
        <v>59</v>
      </c>
      <c r="Q420">
        <f>VLOOKUP(A420, gaming_health_data!A:N, 11, FALSE)</f>
        <v>2</v>
      </c>
      <c r="R420">
        <f>VLOOKUP(A420, gaming_health_data!A:N, 12, FALSE)</f>
        <v>42</v>
      </c>
      <c r="S420">
        <f>VLOOKUP(A420, gaming_health_data!A:N, 13, FALSE)</f>
        <v>86</v>
      </c>
      <c r="T420">
        <f>VLOOKUP(A420, gaming_health_data!A:N, 14, FALSE)</f>
        <v>62</v>
      </c>
    </row>
    <row r="421" spans="1:20" ht="15.75">
      <c r="A421">
        <v>10431</v>
      </c>
      <c r="B421" t="s">
        <v>1301</v>
      </c>
      <c r="C421">
        <v>30</v>
      </c>
      <c r="D421" t="s">
        <v>15</v>
      </c>
      <c r="E421" t="s">
        <v>16</v>
      </c>
      <c r="F421" s="3">
        <v>168143</v>
      </c>
      <c r="G421" t="s">
        <v>21</v>
      </c>
      <c r="H421" t="s">
        <v>21</v>
      </c>
      <c r="I421" s="4" t="str">
        <f>VLOOKUP(A421, gaming_health_data!A:N, 2, FALSE)</f>
        <v>Xbox</v>
      </c>
      <c r="J421" t="str">
        <f>VLOOKUP(A421, gaming_health_data!A:N, 3, FALSE)</f>
        <v>MOBA</v>
      </c>
      <c r="K421" t="str">
        <f>VLOOKUP(A421, gaming_health_data!A:N, 4, FALSE)</f>
        <v>Social Interaction</v>
      </c>
      <c r="L421">
        <f>VLOOKUP(A421, gaming_health_data!A:N, 5, FALSE)</f>
        <v>1</v>
      </c>
      <c r="M421">
        <f>VLOOKUP(A421, gaming_health_data!A:N, 6, FALSE)</f>
        <v>940</v>
      </c>
      <c r="N421">
        <f>VLOOKUP(A421, gaming_health_data!A:N, 7, FALSE)</f>
        <v>5</v>
      </c>
      <c r="O421">
        <f>VLOOKUP(A421, gaming_health_data!A:N, 9, FALSE)</f>
        <v>86</v>
      </c>
      <c r="P421">
        <f>VLOOKUP(A421, gaming_health_data!A:N, 10, FALSE)</f>
        <v>19</v>
      </c>
      <c r="Q421">
        <f>VLOOKUP(A421, gaming_health_data!A:N, 11, FALSE)</f>
        <v>96</v>
      </c>
      <c r="R421">
        <f>VLOOKUP(A421, gaming_health_data!A:N, 12, FALSE)</f>
        <v>57</v>
      </c>
      <c r="S421">
        <f>VLOOKUP(A421, gaming_health_data!A:N, 13, FALSE)</f>
        <v>24</v>
      </c>
      <c r="T421">
        <f>VLOOKUP(A421, gaming_health_data!A:N, 14, FALSE)</f>
        <v>59</v>
      </c>
    </row>
    <row r="422" spans="1:20" ht="15.75">
      <c r="A422">
        <v>10432</v>
      </c>
      <c r="B422" t="s">
        <v>1302</v>
      </c>
      <c r="C422">
        <v>21</v>
      </c>
      <c r="D422" t="s">
        <v>26</v>
      </c>
      <c r="E422" t="s">
        <v>36</v>
      </c>
      <c r="F422" s="3">
        <v>156017</v>
      </c>
      <c r="G422" t="s">
        <v>17</v>
      </c>
      <c r="H422" t="s">
        <v>21</v>
      </c>
      <c r="I422" s="4" t="str">
        <f>VLOOKUP(A422, gaming_health_data!A:N, 2, FALSE)</f>
        <v>Cell Phone</v>
      </c>
      <c r="J422" t="str">
        <f>VLOOKUP(A422, gaming_health_data!A:N, 3, FALSE)</f>
        <v>Survival</v>
      </c>
      <c r="K422" t="str">
        <f>VLOOKUP(A422, gaming_health_data!A:N, 4, FALSE)</f>
        <v>Challenge</v>
      </c>
      <c r="L422">
        <f>VLOOKUP(A422, gaming_health_data!A:N, 5, FALSE)</f>
        <v>11</v>
      </c>
      <c r="M422">
        <f>VLOOKUP(A422, gaming_health_data!A:N, 6, FALSE)</f>
        <v>916</v>
      </c>
      <c r="N422">
        <f>VLOOKUP(A422, gaming_health_data!A:N, 7, FALSE)</f>
        <v>6</v>
      </c>
      <c r="O422">
        <f>VLOOKUP(A422, gaming_health_data!A:N, 9, FALSE)</f>
        <v>94</v>
      </c>
      <c r="P422">
        <f>VLOOKUP(A422, gaming_health_data!A:N, 10, FALSE)</f>
        <v>52</v>
      </c>
      <c r="Q422">
        <f>VLOOKUP(A422, gaming_health_data!A:N, 11, FALSE)</f>
        <v>67</v>
      </c>
      <c r="R422">
        <f>VLOOKUP(A422, gaming_health_data!A:N, 12, FALSE)</f>
        <v>56</v>
      </c>
      <c r="S422">
        <f>VLOOKUP(A422, gaming_health_data!A:N, 13, FALSE)</f>
        <v>62</v>
      </c>
      <c r="T422">
        <f>VLOOKUP(A422, gaming_health_data!A:N, 14, FALSE)</f>
        <v>30</v>
      </c>
    </row>
    <row r="423" spans="1:20" ht="15.75">
      <c r="A423">
        <v>10433</v>
      </c>
      <c r="B423" t="s">
        <v>1303</v>
      </c>
      <c r="C423">
        <v>21</v>
      </c>
      <c r="D423" t="s">
        <v>15</v>
      </c>
      <c r="E423" t="s">
        <v>30</v>
      </c>
      <c r="F423" s="3">
        <v>1350</v>
      </c>
      <c r="G423" t="s">
        <v>17</v>
      </c>
      <c r="H423" t="s">
        <v>17</v>
      </c>
      <c r="I423" s="4" t="str">
        <f>VLOOKUP(A423, gaming_health_data!A:N, 2, FALSE)</f>
        <v>Cell Phone</v>
      </c>
      <c r="J423" t="str">
        <f>VLOOKUP(A423, gaming_health_data!A:N, 3, FALSE)</f>
        <v>Sports</v>
      </c>
      <c r="K423" t="str">
        <f>VLOOKUP(A423, gaming_health_data!A:N, 4, FALSE)</f>
        <v>Relaxation</v>
      </c>
      <c r="L423">
        <f>VLOOKUP(A423, gaming_health_data!A:N, 5, FALSE)</f>
        <v>8</v>
      </c>
      <c r="M423">
        <f>VLOOKUP(A423, gaming_health_data!A:N, 6, FALSE)</f>
        <v>619</v>
      </c>
      <c r="N423">
        <f>VLOOKUP(A423, gaming_health_data!A:N, 7, FALSE)</f>
        <v>5</v>
      </c>
      <c r="O423">
        <f>VLOOKUP(A423, gaming_health_data!A:N, 9, FALSE)</f>
        <v>17</v>
      </c>
      <c r="P423">
        <f>VLOOKUP(A423, gaming_health_data!A:N, 10, FALSE)</f>
        <v>76</v>
      </c>
      <c r="Q423">
        <f>VLOOKUP(A423, gaming_health_data!A:N, 11, FALSE)</f>
        <v>18</v>
      </c>
      <c r="R423">
        <f>VLOOKUP(A423, gaming_health_data!A:N, 12, FALSE)</f>
        <v>31</v>
      </c>
      <c r="S423">
        <f>VLOOKUP(A423, gaming_health_data!A:N, 13, FALSE)</f>
        <v>86</v>
      </c>
      <c r="T423">
        <f>VLOOKUP(A423, gaming_health_data!A:N, 14, FALSE)</f>
        <v>70</v>
      </c>
    </row>
    <row r="424" spans="1:20" ht="15.75">
      <c r="A424">
        <v>10434</v>
      </c>
      <c r="B424" t="s">
        <v>1304</v>
      </c>
      <c r="C424">
        <v>26</v>
      </c>
      <c r="D424" t="s">
        <v>27</v>
      </c>
      <c r="E424" t="s">
        <v>53</v>
      </c>
      <c r="F424" s="3">
        <v>53692</v>
      </c>
      <c r="G424" t="s">
        <v>17</v>
      </c>
      <c r="H424" t="s">
        <v>21</v>
      </c>
      <c r="I424" s="4" t="str">
        <f>VLOOKUP(A424, gaming_health_data!A:N, 2, FALSE)</f>
        <v>Xbox</v>
      </c>
      <c r="J424" t="str">
        <f>VLOOKUP(A424, gaming_health_data!A:N, 3, FALSE)</f>
        <v>Fighting</v>
      </c>
      <c r="K424" t="str">
        <f>VLOOKUP(A424, gaming_health_data!A:N, 4, FALSE)</f>
        <v>Loneliness</v>
      </c>
      <c r="L424">
        <f>VLOOKUP(A424, gaming_health_data!A:N, 5, FALSE)</f>
        <v>10</v>
      </c>
      <c r="M424">
        <f>VLOOKUP(A424, gaming_health_data!A:N, 6, FALSE)</f>
        <v>973</v>
      </c>
      <c r="N424">
        <f>VLOOKUP(A424, gaming_health_data!A:N, 7, FALSE)</f>
        <v>9</v>
      </c>
      <c r="O424">
        <f>VLOOKUP(A424, gaming_health_data!A:N, 9, FALSE)</f>
        <v>95</v>
      </c>
      <c r="P424">
        <f>VLOOKUP(A424, gaming_health_data!A:N, 10, FALSE)</f>
        <v>23</v>
      </c>
      <c r="Q424">
        <f>VLOOKUP(A424, gaming_health_data!A:N, 11, FALSE)</f>
        <v>49</v>
      </c>
      <c r="R424">
        <f>VLOOKUP(A424, gaming_health_data!A:N, 12, FALSE)</f>
        <v>73</v>
      </c>
      <c r="S424">
        <f>VLOOKUP(A424, gaming_health_data!A:N, 13, FALSE)</f>
        <v>54</v>
      </c>
      <c r="T424">
        <f>VLOOKUP(A424, gaming_health_data!A:N, 14, FALSE)</f>
        <v>16</v>
      </c>
    </row>
    <row r="425" spans="1:20" ht="15.75">
      <c r="A425">
        <v>10435</v>
      </c>
      <c r="B425" t="s">
        <v>1305</v>
      </c>
      <c r="C425">
        <v>19</v>
      </c>
      <c r="D425" t="s">
        <v>27</v>
      </c>
      <c r="E425" t="s">
        <v>41</v>
      </c>
      <c r="F425" s="3">
        <v>114453</v>
      </c>
      <c r="G425" t="s">
        <v>21</v>
      </c>
      <c r="H425" t="s">
        <v>17</v>
      </c>
      <c r="I425" s="4" t="str">
        <f>VLOOKUP(A425, gaming_health_data!A:N, 2, FALSE)</f>
        <v>PC</v>
      </c>
      <c r="J425" t="str">
        <f>VLOOKUP(A425, gaming_health_data!A:N, 3, FALSE)</f>
        <v>RPG</v>
      </c>
      <c r="K425" t="str">
        <f>VLOOKUP(A425, gaming_health_data!A:N, 4, FALSE)</f>
        <v>Social Interaction</v>
      </c>
      <c r="L425">
        <f>VLOOKUP(A425, gaming_health_data!A:N, 5, FALSE)</f>
        <v>4</v>
      </c>
      <c r="M425">
        <f>VLOOKUP(A425, gaming_health_data!A:N, 6, FALSE)</f>
        <v>195</v>
      </c>
      <c r="N425">
        <f>VLOOKUP(A425, gaming_health_data!A:N, 7, FALSE)</f>
        <v>8</v>
      </c>
      <c r="O425">
        <f>VLOOKUP(A425, gaming_health_data!A:N, 9, FALSE)</f>
        <v>32</v>
      </c>
      <c r="P425">
        <f>VLOOKUP(A425, gaming_health_data!A:N, 10, FALSE)</f>
        <v>50</v>
      </c>
      <c r="Q425">
        <f>VLOOKUP(A425, gaming_health_data!A:N, 11, FALSE)</f>
        <v>27</v>
      </c>
      <c r="R425">
        <f>VLOOKUP(A425, gaming_health_data!A:N, 12, FALSE)</f>
        <v>32</v>
      </c>
      <c r="S425">
        <f>VLOOKUP(A425, gaming_health_data!A:N, 13, FALSE)</f>
        <v>28</v>
      </c>
      <c r="T425">
        <f>VLOOKUP(A425, gaming_health_data!A:N, 14, FALSE)</f>
        <v>40</v>
      </c>
    </row>
    <row r="426" spans="1:20" ht="15.75">
      <c r="A426">
        <v>10436</v>
      </c>
      <c r="B426" t="s">
        <v>1306</v>
      </c>
      <c r="C426">
        <v>24</v>
      </c>
      <c r="D426" t="s">
        <v>27</v>
      </c>
      <c r="E426" t="s">
        <v>27</v>
      </c>
      <c r="F426" s="3">
        <v>183207</v>
      </c>
      <c r="G426" t="s">
        <v>17</v>
      </c>
      <c r="H426" t="s">
        <v>17</v>
      </c>
      <c r="I426" s="4" t="str">
        <f>VLOOKUP(A426, gaming_health_data!A:N, 2, FALSE)</f>
        <v>PlayStation</v>
      </c>
      <c r="J426" t="str">
        <f>VLOOKUP(A426, gaming_health_data!A:N, 3, FALSE)</f>
        <v>MMORPG</v>
      </c>
      <c r="K426" t="str">
        <f>VLOOKUP(A426, gaming_health_data!A:N, 4, FALSE)</f>
        <v>Challenge</v>
      </c>
      <c r="L426">
        <f>VLOOKUP(A426, gaming_health_data!A:N, 5, FALSE)</f>
        <v>8</v>
      </c>
      <c r="M426">
        <f>VLOOKUP(A426, gaming_health_data!A:N, 6, FALSE)</f>
        <v>353</v>
      </c>
      <c r="N426">
        <f>VLOOKUP(A426, gaming_health_data!A:N, 7, FALSE)</f>
        <v>4</v>
      </c>
      <c r="O426">
        <f>VLOOKUP(A426, gaming_health_data!A:N, 9, FALSE)</f>
        <v>57</v>
      </c>
      <c r="P426">
        <f>VLOOKUP(A426, gaming_health_data!A:N, 10, FALSE)</f>
        <v>93</v>
      </c>
      <c r="Q426">
        <f>VLOOKUP(A426, gaming_health_data!A:N, 11, FALSE)</f>
        <v>80</v>
      </c>
      <c r="R426">
        <f>VLOOKUP(A426, gaming_health_data!A:N, 12, FALSE)</f>
        <v>87</v>
      </c>
      <c r="S426">
        <f>VLOOKUP(A426, gaming_health_data!A:N, 13, FALSE)</f>
        <v>41</v>
      </c>
      <c r="T426">
        <f>VLOOKUP(A426, gaming_health_data!A:N, 14, FALSE)</f>
        <v>43</v>
      </c>
    </row>
    <row r="427" spans="1:20" ht="15.75">
      <c r="A427">
        <v>10437</v>
      </c>
      <c r="B427" t="s">
        <v>1307</v>
      </c>
      <c r="C427">
        <v>33</v>
      </c>
      <c r="D427" t="s">
        <v>15</v>
      </c>
      <c r="E427" t="s">
        <v>16</v>
      </c>
      <c r="F427" s="3">
        <v>44868</v>
      </c>
      <c r="G427" t="s">
        <v>21</v>
      </c>
      <c r="H427" t="s">
        <v>21</v>
      </c>
      <c r="I427" s="4" t="str">
        <f>VLOOKUP(A427, gaming_health_data!A:N, 2, FALSE)</f>
        <v>Xbox</v>
      </c>
      <c r="J427" t="str">
        <f>VLOOKUP(A427, gaming_health_data!A:N, 3, FALSE)</f>
        <v>Horror</v>
      </c>
      <c r="K427" t="str">
        <f>VLOOKUP(A427, gaming_health_data!A:N, 4, FALSE)</f>
        <v>Entertainment</v>
      </c>
      <c r="L427">
        <f>VLOOKUP(A427, gaming_health_data!A:N, 5, FALSE)</f>
        <v>11</v>
      </c>
      <c r="M427">
        <f>VLOOKUP(A427, gaming_health_data!A:N, 6, FALSE)</f>
        <v>353</v>
      </c>
      <c r="N427">
        <f>VLOOKUP(A427, gaming_health_data!A:N, 7, FALSE)</f>
        <v>11</v>
      </c>
      <c r="O427">
        <f>VLOOKUP(A427, gaming_health_data!A:N, 9, FALSE)</f>
        <v>65</v>
      </c>
      <c r="P427">
        <f>VLOOKUP(A427, gaming_health_data!A:N, 10, FALSE)</f>
        <v>81</v>
      </c>
      <c r="Q427">
        <f>VLOOKUP(A427, gaming_health_data!A:N, 11, FALSE)</f>
        <v>7</v>
      </c>
      <c r="R427">
        <f>VLOOKUP(A427, gaming_health_data!A:N, 12, FALSE)</f>
        <v>14</v>
      </c>
      <c r="S427">
        <f>VLOOKUP(A427, gaming_health_data!A:N, 13, FALSE)</f>
        <v>2</v>
      </c>
      <c r="T427">
        <f>VLOOKUP(A427, gaming_health_data!A:N, 14, FALSE)</f>
        <v>96</v>
      </c>
    </row>
    <row r="428" spans="1:20" ht="15.75">
      <c r="A428">
        <v>10438</v>
      </c>
      <c r="B428" t="s">
        <v>1308</v>
      </c>
      <c r="C428">
        <v>27</v>
      </c>
      <c r="D428" t="s">
        <v>15</v>
      </c>
      <c r="E428" t="s">
        <v>53</v>
      </c>
      <c r="F428" s="3">
        <v>180188</v>
      </c>
      <c r="G428" t="s">
        <v>21</v>
      </c>
      <c r="H428" t="s">
        <v>17</v>
      </c>
      <c r="I428" s="4" t="str">
        <f>VLOOKUP(A428, gaming_health_data!A:N, 2, FALSE)</f>
        <v>PlayStation</v>
      </c>
      <c r="J428" t="str">
        <f>VLOOKUP(A428, gaming_health_data!A:N, 3, FALSE)</f>
        <v>Fighting</v>
      </c>
      <c r="K428" t="str">
        <f>VLOOKUP(A428, gaming_health_data!A:N, 4, FALSE)</f>
        <v>Social Interaction</v>
      </c>
      <c r="L428">
        <f>VLOOKUP(A428, gaming_health_data!A:N, 5, FALSE)</f>
        <v>11</v>
      </c>
      <c r="M428">
        <f>VLOOKUP(A428, gaming_health_data!A:N, 6, FALSE)</f>
        <v>784</v>
      </c>
      <c r="N428">
        <f>VLOOKUP(A428, gaming_health_data!A:N, 7, FALSE)</f>
        <v>6</v>
      </c>
      <c r="O428">
        <f>VLOOKUP(A428, gaming_health_data!A:N, 9, FALSE)</f>
        <v>60</v>
      </c>
      <c r="P428">
        <f>VLOOKUP(A428, gaming_health_data!A:N, 10, FALSE)</f>
        <v>82</v>
      </c>
      <c r="Q428">
        <f>VLOOKUP(A428, gaming_health_data!A:N, 11, FALSE)</f>
        <v>77</v>
      </c>
      <c r="R428">
        <f>VLOOKUP(A428, gaming_health_data!A:N, 12, FALSE)</f>
        <v>61</v>
      </c>
      <c r="S428">
        <f>VLOOKUP(A428, gaming_health_data!A:N, 13, FALSE)</f>
        <v>29</v>
      </c>
      <c r="T428">
        <f>VLOOKUP(A428, gaming_health_data!A:N, 14, FALSE)</f>
        <v>35</v>
      </c>
    </row>
    <row r="429" spans="1:20" ht="15.75">
      <c r="A429">
        <v>10439</v>
      </c>
      <c r="B429" t="s">
        <v>1309</v>
      </c>
      <c r="C429">
        <v>23</v>
      </c>
      <c r="D429" t="s">
        <v>15</v>
      </c>
      <c r="E429" t="s">
        <v>16</v>
      </c>
      <c r="F429" s="3">
        <v>172854</v>
      </c>
      <c r="G429" t="s">
        <v>21</v>
      </c>
      <c r="H429" t="s">
        <v>17</v>
      </c>
      <c r="I429" s="4" t="str">
        <f>VLOOKUP(A429, gaming_health_data!A:N, 2, FALSE)</f>
        <v>Cell Phone</v>
      </c>
      <c r="J429" t="str">
        <f>VLOOKUP(A429, gaming_health_data!A:N, 3, FALSE)</f>
        <v>Survival</v>
      </c>
      <c r="K429" t="str">
        <f>VLOOKUP(A429, gaming_health_data!A:N, 4, FALSE)</f>
        <v>Challenge</v>
      </c>
      <c r="L429">
        <f>VLOOKUP(A429, gaming_health_data!A:N, 5, FALSE)</f>
        <v>2</v>
      </c>
      <c r="M429">
        <f>VLOOKUP(A429, gaming_health_data!A:N, 6, FALSE)</f>
        <v>679</v>
      </c>
      <c r="N429">
        <f>VLOOKUP(A429, gaming_health_data!A:N, 7, FALSE)</f>
        <v>6</v>
      </c>
      <c r="O429">
        <f>VLOOKUP(A429, gaming_health_data!A:N, 9, FALSE)</f>
        <v>9</v>
      </c>
      <c r="P429">
        <f>VLOOKUP(A429, gaming_health_data!A:N, 10, FALSE)</f>
        <v>46</v>
      </c>
      <c r="Q429">
        <f>VLOOKUP(A429, gaming_health_data!A:N, 11, FALSE)</f>
        <v>29</v>
      </c>
      <c r="R429">
        <f>VLOOKUP(A429, gaming_health_data!A:N, 12, FALSE)</f>
        <v>55</v>
      </c>
      <c r="S429">
        <f>VLOOKUP(A429, gaming_health_data!A:N, 13, FALSE)</f>
        <v>70</v>
      </c>
      <c r="T429">
        <f>VLOOKUP(A429, gaming_health_data!A:N, 14, FALSE)</f>
        <v>11</v>
      </c>
    </row>
    <row r="430" spans="1:20" ht="15.75">
      <c r="A430">
        <v>10440</v>
      </c>
      <c r="B430" t="s">
        <v>1310</v>
      </c>
      <c r="C430">
        <v>24</v>
      </c>
      <c r="D430" t="s">
        <v>15</v>
      </c>
      <c r="E430" t="s">
        <v>53</v>
      </c>
      <c r="F430" s="3">
        <v>154333</v>
      </c>
      <c r="G430" t="s">
        <v>17</v>
      </c>
      <c r="H430" t="s">
        <v>21</v>
      </c>
      <c r="I430" s="4" t="str">
        <f>VLOOKUP(A430, gaming_health_data!A:N, 2, FALSE)</f>
        <v>PC</v>
      </c>
      <c r="J430" t="str">
        <f>VLOOKUP(A430, gaming_health_data!A:N, 3, FALSE)</f>
        <v>Fighting</v>
      </c>
      <c r="K430" t="str">
        <f>VLOOKUP(A430, gaming_health_data!A:N, 4, FALSE)</f>
        <v>Stress Relief</v>
      </c>
      <c r="L430">
        <f>VLOOKUP(A430, gaming_health_data!A:N, 5, FALSE)</f>
        <v>11</v>
      </c>
      <c r="M430">
        <f>VLOOKUP(A430, gaming_health_data!A:N, 6, FALSE)</f>
        <v>225</v>
      </c>
      <c r="N430">
        <f>VLOOKUP(A430, gaming_health_data!A:N, 7, FALSE)</f>
        <v>11</v>
      </c>
      <c r="O430">
        <f>VLOOKUP(A430, gaming_health_data!A:N, 9, FALSE)</f>
        <v>48</v>
      </c>
      <c r="P430">
        <f>VLOOKUP(A430, gaming_health_data!A:N, 10, FALSE)</f>
        <v>19</v>
      </c>
      <c r="Q430">
        <f>VLOOKUP(A430, gaming_health_data!A:N, 11, FALSE)</f>
        <v>43</v>
      </c>
      <c r="R430">
        <f>VLOOKUP(A430, gaming_health_data!A:N, 12, FALSE)</f>
        <v>11</v>
      </c>
      <c r="S430">
        <f>VLOOKUP(A430, gaming_health_data!A:N, 13, FALSE)</f>
        <v>40</v>
      </c>
      <c r="T430">
        <f>VLOOKUP(A430, gaming_health_data!A:N, 14, FALSE)</f>
        <v>65</v>
      </c>
    </row>
    <row r="431" spans="1:20" ht="15.75">
      <c r="A431">
        <v>10441</v>
      </c>
      <c r="B431" t="s">
        <v>1311</v>
      </c>
      <c r="C431">
        <v>27</v>
      </c>
      <c r="D431" t="s">
        <v>27</v>
      </c>
      <c r="E431" t="s">
        <v>39</v>
      </c>
      <c r="F431" s="3">
        <v>51478</v>
      </c>
      <c r="G431" t="s">
        <v>21</v>
      </c>
      <c r="H431" t="s">
        <v>21</v>
      </c>
      <c r="I431" s="4" t="str">
        <f>VLOOKUP(A431, gaming_health_data!A:N, 2, FALSE)</f>
        <v>PlayStation</v>
      </c>
      <c r="J431" t="str">
        <f>VLOOKUP(A431, gaming_health_data!A:N, 3, FALSE)</f>
        <v>Survival</v>
      </c>
      <c r="K431" t="str">
        <f>VLOOKUP(A431, gaming_health_data!A:N, 4, FALSE)</f>
        <v>Stress Relief</v>
      </c>
      <c r="L431">
        <f>VLOOKUP(A431, gaming_health_data!A:N, 5, FALSE)</f>
        <v>7</v>
      </c>
      <c r="M431">
        <f>VLOOKUP(A431, gaming_health_data!A:N, 6, FALSE)</f>
        <v>630</v>
      </c>
      <c r="N431">
        <f>VLOOKUP(A431, gaming_health_data!A:N, 7, FALSE)</f>
        <v>8</v>
      </c>
      <c r="O431">
        <f>VLOOKUP(A431, gaming_health_data!A:N, 9, FALSE)</f>
        <v>30</v>
      </c>
      <c r="P431">
        <f>VLOOKUP(A431, gaming_health_data!A:N, 10, FALSE)</f>
        <v>1</v>
      </c>
      <c r="Q431">
        <f>VLOOKUP(A431, gaming_health_data!A:N, 11, FALSE)</f>
        <v>22</v>
      </c>
      <c r="R431">
        <f>VLOOKUP(A431, gaming_health_data!A:N, 12, FALSE)</f>
        <v>24</v>
      </c>
      <c r="S431">
        <f>VLOOKUP(A431, gaming_health_data!A:N, 13, FALSE)</f>
        <v>14</v>
      </c>
      <c r="T431">
        <f>VLOOKUP(A431, gaming_health_data!A:N, 14, FALSE)</f>
        <v>68</v>
      </c>
    </row>
    <row r="432" spans="1:20" ht="15.75">
      <c r="A432">
        <v>10442</v>
      </c>
      <c r="B432" t="s">
        <v>1312</v>
      </c>
      <c r="C432">
        <v>29</v>
      </c>
      <c r="D432" t="s">
        <v>15</v>
      </c>
      <c r="E432" t="s">
        <v>44</v>
      </c>
      <c r="F432" s="3">
        <v>58518</v>
      </c>
      <c r="G432" t="s">
        <v>17</v>
      </c>
      <c r="H432" t="s">
        <v>21</v>
      </c>
      <c r="I432" s="4" t="str">
        <f>VLOOKUP(A432, gaming_health_data!A:N, 2, FALSE)</f>
        <v>PC</v>
      </c>
      <c r="J432" t="str">
        <f>VLOOKUP(A432, gaming_health_data!A:N, 3, FALSE)</f>
        <v>Strategy</v>
      </c>
      <c r="K432" t="str">
        <f>VLOOKUP(A432, gaming_health_data!A:N, 4, FALSE)</f>
        <v>Escapism</v>
      </c>
      <c r="L432">
        <f>VLOOKUP(A432, gaming_health_data!A:N, 5, FALSE)</f>
        <v>5</v>
      </c>
      <c r="M432">
        <f>VLOOKUP(A432, gaming_health_data!A:N, 6, FALSE)</f>
        <v>632</v>
      </c>
      <c r="N432">
        <f>VLOOKUP(A432, gaming_health_data!A:N, 7, FALSE)</f>
        <v>4</v>
      </c>
      <c r="O432">
        <f>VLOOKUP(A432, gaming_health_data!A:N, 9, FALSE)</f>
        <v>84</v>
      </c>
      <c r="P432">
        <f>VLOOKUP(A432, gaming_health_data!A:N, 10, FALSE)</f>
        <v>41</v>
      </c>
      <c r="Q432">
        <f>VLOOKUP(A432, gaming_health_data!A:N, 11, FALSE)</f>
        <v>43</v>
      </c>
      <c r="R432">
        <f>VLOOKUP(A432, gaming_health_data!A:N, 12, FALSE)</f>
        <v>85</v>
      </c>
      <c r="S432">
        <f>VLOOKUP(A432, gaming_health_data!A:N, 13, FALSE)</f>
        <v>39</v>
      </c>
      <c r="T432">
        <f>VLOOKUP(A432, gaming_health_data!A:N, 14, FALSE)</f>
        <v>52</v>
      </c>
    </row>
    <row r="433" spans="1:20" ht="15.75">
      <c r="A433">
        <v>10443</v>
      </c>
      <c r="B433" t="s">
        <v>1313</v>
      </c>
      <c r="C433">
        <v>32</v>
      </c>
      <c r="D433" t="s">
        <v>27</v>
      </c>
      <c r="E433" t="s">
        <v>56</v>
      </c>
      <c r="F433" s="3">
        <v>189679</v>
      </c>
      <c r="G433" t="s">
        <v>17</v>
      </c>
      <c r="H433" t="s">
        <v>17</v>
      </c>
      <c r="I433" s="4" t="str">
        <f>VLOOKUP(A433, gaming_health_data!A:N, 2, FALSE)</f>
        <v>PlayStation</v>
      </c>
      <c r="J433" t="str">
        <f>VLOOKUP(A433, gaming_health_data!A:N, 3, FALSE)</f>
        <v>Survival</v>
      </c>
      <c r="K433" t="str">
        <f>VLOOKUP(A433, gaming_health_data!A:N, 4, FALSE)</f>
        <v>Challenge</v>
      </c>
      <c r="L433">
        <f>VLOOKUP(A433, gaming_health_data!A:N, 5, FALSE)</f>
        <v>4</v>
      </c>
      <c r="M433">
        <f>VLOOKUP(A433, gaming_health_data!A:N, 6, FALSE)</f>
        <v>559</v>
      </c>
      <c r="N433">
        <f>VLOOKUP(A433, gaming_health_data!A:N, 7, FALSE)</f>
        <v>10</v>
      </c>
      <c r="O433">
        <f>VLOOKUP(A433, gaming_health_data!A:N, 9, FALSE)</f>
        <v>2</v>
      </c>
      <c r="P433">
        <f>VLOOKUP(A433, gaming_health_data!A:N, 10, FALSE)</f>
        <v>39</v>
      </c>
      <c r="Q433">
        <f>VLOOKUP(A433, gaming_health_data!A:N, 11, FALSE)</f>
        <v>38</v>
      </c>
      <c r="R433">
        <f>VLOOKUP(A433, gaming_health_data!A:N, 12, FALSE)</f>
        <v>15</v>
      </c>
      <c r="S433">
        <f>VLOOKUP(A433, gaming_health_data!A:N, 13, FALSE)</f>
        <v>97</v>
      </c>
      <c r="T433">
        <f>VLOOKUP(A433, gaming_health_data!A:N, 14, FALSE)</f>
        <v>63</v>
      </c>
    </row>
    <row r="434" spans="1:20" ht="15.75">
      <c r="A434">
        <v>10444</v>
      </c>
      <c r="B434" t="s">
        <v>1314</v>
      </c>
      <c r="C434">
        <v>19</v>
      </c>
      <c r="D434" t="s">
        <v>27</v>
      </c>
      <c r="E434" t="s">
        <v>44</v>
      </c>
      <c r="F434" s="3">
        <v>59031</v>
      </c>
      <c r="G434" t="s">
        <v>21</v>
      </c>
      <c r="H434" t="s">
        <v>17</v>
      </c>
      <c r="I434" s="4" t="str">
        <f>VLOOKUP(A434, gaming_health_data!A:N, 2, FALSE)</f>
        <v>Tablet</v>
      </c>
      <c r="J434" t="str">
        <f>VLOOKUP(A434, gaming_health_data!A:N, 3, FALSE)</f>
        <v>Fighting</v>
      </c>
      <c r="K434" t="str">
        <f>VLOOKUP(A434, gaming_health_data!A:N, 4, FALSE)</f>
        <v>Habit</v>
      </c>
      <c r="L434">
        <f>VLOOKUP(A434, gaming_health_data!A:N, 5, FALSE)</f>
        <v>1</v>
      </c>
      <c r="M434">
        <f>VLOOKUP(A434, gaming_health_data!A:N, 6, FALSE)</f>
        <v>179</v>
      </c>
      <c r="N434">
        <f>VLOOKUP(A434, gaming_health_data!A:N, 7, FALSE)</f>
        <v>5</v>
      </c>
      <c r="O434">
        <f>VLOOKUP(A434, gaming_health_data!A:N, 9, FALSE)</f>
        <v>82</v>
      </c>
      <c r="P434">
        <f>VLOOKUP(A434, gaming_health_data!A:N, 10, FALSE)</f>
        <v>1</v>
      </c>
      <c r="Q434">
        <f>VLOOKUP(A434, gaming_health_data!A:N, 11, FALSE)</f>
        <v>46</v>
      </c>
      <c r="R434">
        <f>VLOOKUP(A434, gaming_health_data!A:N, 12, FALSE)</f>
        <v>52</v>
      </c>
      <c r="S434">
        <f>VLOOKUP(A434, gaming_health_data!A:N, 13, FALSE)</f>
        <v>3</v>
      </c>
      <c r="T434">
        <f>VLOOKUP(A434, gaming_health_data!A:N, 14, FALSE)</f>
        <v>64</v>
      </c>
    </row>
    <row r="435" spans="1:20" ht="15.75">
      <c r="A435">
        <v>10445</v>
      </c>
      <c r="B435" t="s">
        <v>1315</v>
      </c>
      <c r="C435">
        <v>29</v>
      </c>
      <c r="D435" t="s">
        <v>26</v>
      </c>
      <c r="E435" t="s">
        <v>22</v>
      </c>
      <c r="F435" s="3">
        <v>177459</v>
      </c>
      <c r="G435" t="s">
        <v>21</v>
      </c>
      <c r="H435" t="s">
        <v>17</v>
      </c>
      <c r="I435" s="4" t="str">
        <f>VLOOKUP(A435, gaming_health_data!A:N, 2, FALSE)</f>
        <v>PC</v>
      </c>
      <c r="J435" t="str">
        <f>VLOOKUP(A435, gaming_health_data!A:N, 3, FALSE)</f>
        <v>Survival</v>
      </c>
      <c r="K435" t="str">
        <f>VLOOKUP(A435, gaming_health_data!A:N, 4, FALSE)</f>
        <v>Competition</v>
      </c>
      <c r="L435">
        <f>VLOOKUP(A435, gaming_health_data!A:N, 5, FALSE)</f>
        <v>3</v>
      </c>
      <c r="M435">
        <f>VLOOKUP(A435, gaming_health_data!A:N, 6, FALSE)</f>
        <v>817</v>
      </c>
      <c r="N435">
        <f>VLOOKUP(A435, gaming_health_data!A:N, 7, FALSE)</f>
        <v>4</v>
      </c>
      <c r="O435">
        <f>VLOOKUP(A435, gaming_health_data!A:N, 9, FALSE)</f>
        <v>94</v>
      </c>
      <c r="P435">
        <f>VLOOKUP(A435, gaming_health_data!A:N, 10, FALSE)</f>
        <v>69</v>
      </c>
      <c r="Q435">
        <f>VLOOKUP(A435, gaming_health_data!A:N, 11, FALSE)</f>
        <v>13</v>
      </c>
      <c r="R435">
        <f>VLOOKUP(A435, gaming_health_data!A:N, 12, FALSE)</f>
        <v>67</v>
      </c>
      <c r="S435">
        <f>VLOOKUP(A435, gaming_health_data!A:N, 13, FALSE)</f>
        <v>62</v>
      </c>
      <c r="T435">
        <f>VLOOKUP(A435, gaming_health_data!A:N, 14, FALSE)</f>
        <v>3</v>
      </c>
    </row>
    <row r="436" spans="1:20" ht="15.75">
      <c r="A436">
        <v>10446</v>
      </c>
      <c r="B436" t="s">
        <v>1316</v>
      </c>
      <c r="C436">
        <v>33</v>
      </c>
      <c r="D436" t="s">
        <v>15</v>
      </c>
      <c r="E436" t="s">
        <v>36</v>
      </c>
      <c r="F436" s="3">
        <v>49812</v>
      </c>
      <c r="G436" t="s">
        <v>17</v>
      </c>
      <c r="H436" t="s">
        <v>17</v>
      </c>
      <c r="I436" s="4" t="str">
        <f>VLOOKUP(A436, gaming_health_data!A:N, 2, FALSE)</f>
        <v>Xbox</v>
      </c>
      <c r="J436" t="str">
        <f>VLOOKUP(A436, gaming_health_data!A:N, 3, FALSE)</f>
        <v>Fighting</v>
      </c>
      <c r="K436" t="str">
        <f>VLOOKUP(A436, gaming_health_data!A:N, 4, FALSE)</f>
        <v>Stress Relief</v>
      </c>
      <c r="L436">
        <f>VLOOKUP(A436, gaming_health_data!A:N, 5, FALSE)</f>
        <v>11</v>
      </c>
      <c r="M436">
        <f>VLOOKUP(A436, gaming_health_data!A:N, 6, FALSE)</f>
        <v>142</v>
      </c>
      <c r="N436">
        <f>VLOOKUP(A436, gaming_health_data!A:N, 7, FALSE)</f>
        <v>11</v>
      </c>
      <c r="O436">
        <f>VLOOKUP(A436, gaming_health_data!A:N, 9, FALSE)</f>
        <v>7</v>
      </c>
      <c r="P436">
        <f>VLOOKUP(A436, gaming_health_data!A:N, 10, FALSE)</f>
        <v>31</v>
      </c>
      <c r="Q436">
        <f>VLOOKUP(A436, gaming_health_data!A:N, 11, FALSE)</f>
        <v>85</v>
      </c>
      <c r="R436">
        <f>VLOOKUP(A436, gaming_health_data!A:N, 12, FALSE)</f>
        <v>71</v>
      </c>
      <c r="S436">
        <f>VLOOKUP(A436, gaming_health_data!A:N, 13, FALSE)</f>
        <v>53</v>
      </c>
      <c r="T436">
        <f>VLOOKUP(A436, gaming_health_data!A:N, 14, FALSE)</f>
        <v>18</v>
      </c>
    </row>
    <row r="437" spans="1:20" ht="15.75">
      <c r="A437">
        <v>10447</v>
      </c>
      <c r="B437" t="s">
        <v>1317</v>
      </c>
      <c r="C437">
        <v>27</v>
      </c>
      <c r="D437" t="s">
        <v>27</v>
      </c>
      <c r="E437" t="s">
        <v>30</v>
      </c>
      <c r="F437" s="3">
        <v>78596</v>
      </c>
      <c r="G437" t="s">
        <v>21</v>
      </c>
      <c r="H437" t="s">
        <v>21</v>
      </c>
      <c r="I437" s="4" t="str">
        <f>VLOOKUP(A437, gaming_health_data!A:N, 2, FALSE)</f>
        <v>Nintendo</v>
      </c>
      <c r="J437" t="str">
        <f>VLOOKUP(A437, gaming_health_data!A:N, 3, FALSE)</f>
        <v>MOBA</v>
      </c>
      <c r="K437" t="str">
        <f>VLOOKUP(A437, gaming_health_data!A:N, 4, FALSE)</f>
        <v>Habit</v>
      </c>
      <c r="L437">
        <f>VLOOKUP(A437, gaming_health_data!A:N, 5, FALSE)</f>
        <v>8</v>
      </c>
      <c r="M437">
        <f>VLOOKUP(A437, gaming_health_data!A:N, 6, FALSE)</f>
        <v>69</v>
      </c>
      <c r="N437">
        <f>VLOOKUP(A437, gaming_health_data!A:N, 7, FALSE)</f>
        <v>8</v>
      </c>
      <c r="O437">
        <f>VLOOKUP(A437, gaming_health_data!A:N, 9, FALSE)</f>
        <v>21</v>
      </c>
      <c r="P437">
        <f>VLOOKUP(A437, gaming_health_data!A:N, 10, FALSE)</f>
        <v>4</v>
      </c>
      <c r="Q437">
        <f>VLOOKUP(A437, gaming_health_data!A:N, 11, FALSE)</f>
        <v>47</v>
      </c>
      <c r="R437">
        <f>VLOOKUP(A437, gaming_health_data!A:N, 12, FALSE)</f>
        <v>95</v>
      </c>
      <c r="S437">
        <f>VLOOKUP(A437, gaming_health_data!A:N, 13, FALSE)</f>
        <v>38</v>
      </c>
      <c r="T437">
        <f>VLOOKUP(A437, gaming_health_data!A:N, 14, FALSE)</f>
        <v>78</v>
      </c>
    </row>
    <row r="438" spans="1:20" ht="15.75">
      <c r="A438">
        <v>10448</v>
      </c>
      <c r="B438" t="s">
        <v>1318</v>
      </c>
      <c r="C438">
        <v>21</v>
      </c>
      <c r="D438" t="s">
        <v>27</v>
      </c>
      <c r="E438" t="s">
        <v>56</v>
      </c>
      <c r="F438" s="3">
        <v>165051</v>
      </c>
      <c r="G438" t="s">
        <v>17</v>
      </c>
      <c r="H438" t="s">
        <v>17</v>
      </c>
      <c r="I438" s="4" t="str">
        <f>VLOOKUP(A438, gaming_health_data!A:N, 2, FALSE)</f>
        <v>Nintendo</v>
      </c>
      <c r="J438" t="str">
        <f>VLOOKUP(A438, gaming_health_data!A:N, 3, FALSE)</f>
        <v>MOBA</v>
      </c>
      <c r="K438" t="str">
        <f>VLOOKUP(A438, gaming_health_data!A:N, 4, FALSE)</f>
        <v>Challenge</v>
      </c>
      <c r="L438">
        <f>VLOOKUP(A438, gaming_health_data!A:N, 5, FALSE)</f>
        <v>2</v>
      </c>
      <c r="M438">
        <f>VLOOKUP(A438, gaming_health_data!A:N, 6, FALSE)</f>
        <v>595</v>
      </c>
      <c r="N438">
        <f>VLOOKUP(A438, gaming_health_data!A:N, 7, FALSE)</f>
        <v>7</v>
      </c>
      <c r="O438">
        <f>VLOOKUP(A438, gaming_health_data!A:N, 9, FALSE)</f>
        <v>44</v>
      </c>
      <c r="P438">
        <f>VLOOKUP(A438, gaming_health_data!A:N, 10, FALSE)</f>
        <v>48</v>
      </c>
      <c r="Q438">
        <f>VLOOKUP(A438, gaming_health_data!A:N, 11, FALSE)</f>
        <v>41</v>
      </c>
      <c r="R438">
        <f>VLOOKUP(A438, gaming_health_data!A:N, 12, FALSE)</f>
        <v>61</v>
      </c>
      <c r="S438">
        <f>VLOOKUP(A438, gaming_health_data!A:N, 13, FALSE)</f>
        <v>78</v>
      </c>
      <c r="T438">
        <f>VLOOKUP(A438, gaming_health_data!A:N, 14, FALSE)</f>
        <v>13</v>
      </c>
    </row>
    <row r="439" spans="1:20" ht="15.75">
      <c r="A439">
        <v>10449</v>
      </c>
      <c r="B439" t="s">
        <v>1319</v>
      </c>
      <c r="C439">
        <v>34</v>
      </c>
      <c r="D439" t="s">
        <v>15</v>
      </c>
      <c r="E439" t="s">
        <v>36</v>
      </c>
      <c r="F439" s="3">
        <v>10789</v>
      </c>
      <c r="G439" t="s">
        <v>17</v>
      </c>
      <c r="H439" t="s">
        <v>17</v>
      </c>
      <c r="I439" s="4" t="str">
        <f>VLOOKUP(A439, gaming_health_data!A:N, 2, FALSE)</f>
        <v>PC</v>
      </c>
      <c r="J439" t="str">
        <f>VLOOKUP(A439, gaming_health_data!A:N, 3, FALSE)</f>
        <v>FPS</v>
      </c>
      <c r="K439" t="str">
        <f>VLOOKUP(A439, gaming_health_data!A:N, 4, FALSE)</f>
        <v>Relaxation</v>
      </c>
      <c r="L439">
        <f>VLOOKUP(A439, gaming_health_data!A:N, 5, FALSE)</f>
        <v>8</v>
      </c>
      <c r="M439">
        <f>VLOOKUP(A439, gaming_health_data!A:N, 6, FALSE)</f>
        <v>470</v>
      </c>
      <c r="N439">
        <f>VLOOKUP(A439, gaming_health_data!A:N, 7, FALSE)</f>
        <v>10</v>
      </c>
      <c r="O439">
        <f>VLOOKUP(A439, gaming_health_data!A:N, 9, FALSE)</f>
        <v>57</v>
      </c>
      <c r="P439">
        <f>VLOOKUP(A439, gaming_health_data!A:N, 10, FALSE)</f>
        <v>51</v>
      </c>
      <c r="Q439">
        <f>VLOOKUP(A439, gaming_health_data!A:N, 11, FALSE)</f>
        <v>24</v>
      </c>
      <c r="R439">
        <f>VLOOKUP(A439, gaming_health_data!A:N, 12, FALSE)</f>
        <v>89</v>
      </c>
      <c r="S439">
        <f>VLOOKUP(A439, gaming_health_data!A:N, 13, FALSE)</f>
        <v>60</v>
      </c>
      <c r="T439">
        <f>VLOOKUP(A439, gaming_health_data!A:N, 14, FALSE)</f>
        <v>11</v>
      </c>
    </row>
    <row r="440" spans="1:20" ht="15.75">
      <c r="A440">
        <v>10450</v>
      </c>
      <c r="B440" t="s">
        <v>1320</v>
      </c>
      <c r="C440">
        <v>32</v>
      </c>
      <c r="D440" t="s">
        <v>15</v>
      </c>
      <c r="E440" t="s">
        <v>41</v>
      </c>
      <c r="F440" s="3">
        <v>197850</v>
      </c>
      <c r="G440" t="s">
        <v>21</v>
      </c>
      <c r="H440" t="s">
        <v>21</v>
      </c>
      <c r="I440" s="4" t="str">
        <f>VLOOKUP(A440, gaming_health_data!A:N, 2, FALSE)</f>
        <v>Nintendo</v>
      </c>
      <c r="J440" t="str">
        <f>VLOOKUP(A440, gaming_health_data!A:N, 3, FALSE)</f>
        <v>Survival</v>
      </c>
      <c r="K440" t="str">
        <f>VLOOKUP(A440, gaming_health_data!A:N, 4, FALSE)</f>
        <v>Social Interaction</v>
      </c>
      <c r="L440">
        <f>VLOOKUP(A440, gaming_health_data!A:N, 5, FALSE)</f>
        <v>3</v>
      </c>
      <c r="M440">
        <f>VLOOKUP(A440, gaming_health_data!A:N, 6, FALSE)</f>
        <v>475</v>
      </c>
      <c r="N440">
        <f>VLOOKUP(A440, gaming_health_data!A:N, 7, FALSE)</f>
        <v>4</v>
      </c>
      <c r="O440">
        <f>VLOOKUP(A440, gaming_health_data!A:N, 9, FALSE)</f>
        <v>14</v>
      </c>
      <c r="P440">
        <f>VLOOKUP(A440, gaming_health_data!A:N, 10, FALSE)</f>
        <v>94</v>
      </c>
      <c r="Q440">
        <f>VLOOKUP(A440, gaming_health_data!A:N, 11, FALSE)</f>
        <v>2</v>
      </c>
      <c r="R440">
        <f>VLOOKUP(A440, gaming_health_data!A:N, 12, FALSE)</f>
        <v>66</v>
      </c>
      <c r="S440">
        <f>VLOOKUP(A440, gaming_health_data!A:N, 13, FALSE)</f>
        <v>11</v>
      </c>
      <c r="T440">
        <f>VLOOKUP(A440, gaming_health_data!A:N, 14, FALSE)</f>
        <v>70</v>
      </c>
    </row>
    <row r="441" spans="1:20" ht="15.75">
      <c r="A441">
        <v>10451</v>
      </c>
      <c r="B441" t="s">
        <v>1321</v>
      </c>
      <c r="C441">
        <v>22</v>
      </c>
      <c r="D441" t="s">
        <v>26</v>
      </c>
      <c r="E441" t="s">
        <v>44</v>
      </c>
      <c r="F441" s="3">
        <v>8535</v>
      </c>
      <c r="G441" t="s">
        <v>21</v>
      </c>
      <c r="H441" t="s">
        <v>21</v>
      </c>
      <c r="I441" s="4" t="str">
        <f>VLOOKUP(A441, gaming_health_data!A:N, 2, FALSE)</f>
        <v>PC</v>
      </c>
      <c r="J441" t="str">
        <f>VLOOKUP(A441, gaming_health_data!A:N, 3, FALSE)</f>
        <v>FPS</v>
      </c>
      <c r="K441" t="str">
        <f>VLOOKUP(A441, gaming_health_data!A:N, 4, FALSE)</f>
        <v>Escapism</v>
      </c>
      <c r="L441">
        <f>VLOOKUP(A441, gaming_health_data!A:N, 5, FALSE)</f>
        <v>2</v>
      </c>
      <c r="M441">
        <f>VLOOKUP(A441, gaming_health_data!A:N, 6, FALSE)</f>
        <v>600</v>
      </c>
      <c r="N441">
        <f>VLOOKUP(A441, gaming_health_data!A:N, 7, FALSE)</f>
        <v>10</v>
      </c>
      <c r="O441">
        <f>VLOOKUP(A441, gaming_health_data!A:N, 9, FALSE)</f>
        <v>13</v>
      </c>
      <c r="P441">
        <f>VLOOKUP(A441, gaming_health_data!A:N, 10, FALSE)</f>
        <v>21</v>
      </c>
      <c r="Q441">
        <f>VLOOKUP(A441, gaming_health_data!A:N, 11, FALSE)</f>
        <v>14</v>
      </c>
      <c r="R441">
        <f>VLOOKUP(A441, gaming_health_data!A:N, 12, FALSE)</f>
        <v>36</v>
      </c>
      <c r="S441">
        <f>VLOOKUP(A441, gaming_health_data!A:N, 13, FALSE)</f>
        <v>94</v>
      </c>
      <c r="T441">
        <f>VLOOKUP(A441, gaming_health_data!A:N, 14, FALSE)</f>
        <v>31</v>
      </c>
    </row>
    <row r="442" spans="1:20" ht="15.75">
      <c r="A442">
        <v>10452</v>
      </c>
      <c r="B442" t="s">
        <v>1322</v>
      </c>
      <c r="C442">
        <v>28</v>
      </c>
      <c r="D442" t="s">
        <v>15</v>
      </c>
      <c r="E442" t="s">
        <v>49</v>
      </c>
      <c r="F442" s="3">
        <v>7331</v>
      </c>
      <c r="G442" t="s">
        <v>21</v>
      </c>
      <c r="H442" t="s">
        <v>21</v>
      </c>
      <c r="I442" s="4" t="str">
        <f>VLOOKUP(A442, gaming_health_data!A:N, 2, FALSE)</f>
        <v>Nintendo</v>
      </c>
      <c r="J442" t="str">
        <f>VLOOKUP(A442, gaming_health_data!A:N, 3, FALSE)</f>
        <v>Racing</v>
      </c>
      <c r="K442" t="str">
        <f>VLOOKUP(A442, gaming_health_data!A:N, 4, FALSE)</f>
        <v>Competition</v>
      </c>
      <c r="L442">
        <f>VLOOKUP(A442, gaming_health_data!A:N, 5, FALSE)</f>
        <v>8</v>
      </c>
      <c r="M442">
        <f>VLOOKUP(A442, gaming_health_data!A:N, 6, FALSE)</f>
        <v>387</v>
      </c>
      <c r="N442">
        <f>VLOOKUP(A442, gaming_health_data!A:N, 7, FALSE)</f>
        <v>10</v>
      </c>
      <c r="O442">
        <f>VLOOKUP(A442, gaming_health_data!A:N, 9, FALSE)</f>
        <v>7</v>
      </c>
      <c r="P442">
        <f>VLOOKUP(A442, gaming_health_data!A:N, 10, FALSE)</f>
        <v>15</v>
      </c>
      <c r="Q442">
        <f>VLOOKUP(A442, gaming_health_data!A:N, 11, FALSE)</f>
        <v>3</v>
      </c>
      <c r="R442">
        <f>VLOOKUP(A442, gaming_health_data!A:N, 12, FALSE)</f>
        <v>99</v>
      </c>
      <c r="S442">
        <f>VLOOKUP(A442, gaming_health_data!A:N, 13, FALSE)</f>
        <v>40</v>
      </c>
      <c r="T442">
        <f>VLOOKUP(A442, gaming_health_data!A:N, 14, FALSE)</f>
        <v>43</v>
      </c>
    </row>
    <row r="443" spans="1:20" ht="15.75">
      <c r="A443">
        <v>10453</v>
      </c>
      <c r="B443" t="s">
        <v>1323</v>
      </c>
      <c r="C443">
        <v>21</v>
      </c>
      <c r="D443" t="s">
        <v>15</v>
      </c>
      <c r="E443" t="s">
        <v>22</v>
      </c>
      <c r="F443" s="3">
        <v>138184</v>
      </c>
      <c r="G443" t="s">
        <v>21</v>
      </c>
      <c r="H443" t="s">
        <v>21</v>
      </c>
      <c r="I443" s="4" t="str">
        <f>VLOOKUP(A443, gaming_health_data!A:N, 2, FALSE)</f>
        <v>Nintendo</v>
      </c>
      <c r="J443" t="str">
        <f>VLOOKUP(A443, gaming_health_data!A:N, 3, FALSE)</f>
        <v>Racing</v>
      </c>
      <c r="K443" t="str">
        <f>VLOOKUP(A443, gaming_health_data!A:N, 4, FALSE)</f>
        <v>Challenge</v>
      </c>
      <c r="L443">
        <f>VLOOKUP(A443, gaming_health_data!A:N, 5, FALSE)</f>
        <v>8</v>
      </c>
      <c r="M443">
        <f>VLOOKUP(A443, gaming_health_data!A:N, 6, FALSE)</f>
        <v>176</v>
      </c>
      <c r="N443">
        <f>VLOOKUP(A443, gaming_health_data!A:N, 7, FALSE)</f>
        <v>8</v>
      </c>
      <c r="O443">
        <f>VLOOKUP(A443, gaming_health_data!A:N, 9, FALSE)</f>
        <v>15</v>
      </c>
      <c r="P443">
        <f>VLOOKUP(A443, gaming_health_data!A:N, 10, FALSE)</f>
        <v>14</v>
      </c>
      <c r="Q443">
        <f>VLOOKUP(A443, gaming_health_data!A:N, 11, FALSE)</f>
        <v>20</v>
      </c>
      <c r="R443">
        <f>VLOOKUP(A443, gaming_health_data!A:N, 12, FALSE)</f>
        <v>28</v>
      </c>
      <c r="S443">
        <f>VLOOKUP(A443, gaming_health_data!A:N, 13, FALSE)</f>
        <v>77</v>
      </c>
      <c r="T443">
        <f>VLOOKUP(A443, gaming_health_data!A:N, 14, FALSE)</f>
        <v>5</v>
      </c>
    </row>
    <row r="444" spans="1:20" ht="15.75">
      <c r="A444">
        <v>10454</v>
      </c>
      <c r="B444" t="s">
        <v>1324</v>
      </c>
      <c r="C444">
        <v>23</v>
      </c>
      <c r="D444" t="s">
        <v>26</v>
      </c>
      <c r="E444" t="s">
        <v>44</v>
      </c>
      <c r="F444" s="3">
        <v>115427</v>
      </c>
      <c r="G444" t="s">
        <v>21</v>
      </c>
      <c r="H444" t="s">
        <v>17</v>
      </c>
      <c r="I444" s="4" t="str">
        <f>VLOOKUP(A444, gaming_health_data!A:N, 2, FALSE)</f>
        <v>Xbox</v>
      </c>
      <c r="J444" t="str">
        <f>VLOOKUP(A444, gaming_health_data!A:N, 3, FALSE)</f>
        <v>Racing</v>
      </c>
      <c r="K444" t="str">
        <f>VLOOKUP(A444, gaming_health_data!A:N, 4, FALSE)</f>
        <v>Escapism</v>
      </c>
      <c r="L444">
        <f>VLOOKUP(A444, gaming_health_data!A:N, 5, FALSE)</f>
        <v>1</v>
      </c>
      <c r="M444">
        <f>VLOOKUP(A444, gaming_health_data!A:N, 6, FALSE)</f>
        <v>396</v>
      </c>
      <c r="N444">
        <f>VLOOKUP(A444, gaming_health_data!A:N, 7, FALSE)</f>
        <v>9</v>
      </c>
      <c r="O444">
        <f>VLOOKUP(A444, gaming_health_data!A:N, 9, FALSE)</f>
        <v>26</v>
      </c>
      <c r="P444">
        <f>VLOOKUP(A444, gaming_health_data!A:N, 10, FALSE)</f>
        <v>53</v>
      </c>
      <c r="Q444">
        <f>VLOOKUP(A444, gaming_health_data!A:N, 11, FALSE)</f>
        <v>46</v>
      </c>
      <c r="R444">
        <f>VLOOKUP(A444, gaming_health_data!A:N, 12, FALSE)</f>
        <v>34</v>
      </c>
      <c r="S444">
        <f>VLOOKUP(A444, gaming_health_data!A:N, 13, FALSE)</f>
        <v>25</v>
      </c>
      <c r="T444">
        <f>VLOOKUP(A444, gaming_health_data!A:N, 14, FALSE)</f>
        <v>28</v>
      </c>
    </row>
    <row r="445" spans="1:20" ht="15.75">
      <c r="A445">
        <v>10455</v>
      </c>
      <c r="B445" t="s">
        <v>1325</v>
      </c>
      <c r="C445">
        <v>30</v>
      </c>
      <c r="D445" t="s">
        <v>27</v>
      </c>
      <c r="E445" t="s">
        <v>44</v>
      </c>
      <c r="F445" s="3">
        <v>139121</v>
      </c>
      <c r="G445" t="s">
        <v>17</v>
      </c>
      <c r="H445" t="s">
        <v>21</v>
      </c>
      <c r="I445" s="4" t="str">
        <f>VLOOKUP(A445, gaming_health_data!A:N, 2, FALSE)</f>
        <v>Nintendo</v>
      </c>
      <c r="J445" t="str">
        <f>VLOOKUP(A445, gaming_health_data!A:N, 3, FALSE)</f>
        <v>MOBA</v>
      </c>
      <c r="K445" t="str">
        <f>VLOOKUP(A445, gaming_health_data!A:N, 4, FALSE)</f>
        <v>Challenge</v>
      </c>
      <c r="L445">
        <f>VLOOKUP(A445, gaming_health_data!A:N, 5, FALSE)</f>
        <v>6</v>
      </c>
      <c r="M445">
        <f>VLOOKUP(A445, gaming_health_data!A:N, 6, FALSE)</f>
        <v>184</v>
      </c>
      <c r="N445">
        <f>VLOOKUP(A445, gaming_health_data!A:N, 7, FALSE)</f>
        <v>10</v>
      </c>
      <c r="O445">
        <f>VLOOKUP(A445, gaming_health_data!A:N, 9, FALSE)</f>
        <v>97</v>
      </c>
      <c r="P445">
        <f>VLOOKUP(A445, gaming_health_data!A:N, 10, FALSE)</f>
        <v>62</v>
      </c>
      <c r="Q445">
        <f>VLOOKUP(A445, gaming_health_data!A:N, 11, FALSE)</f>
        <v>90</v>
      </c>
      <c r="R445">
        <f>VLOOKUP(A445, gaming_health_data!A:N, 12, FALSE)</f>
        <v>73</v>
      </c>
      <c r="S445">
        <f>VLOOKUP(A445, gaming_health_data!A:N, 13, FALSE)</f>
        <v>72</v>
      </c>
      <c r="T445">
        <f>VLOOKUP(A445, gaming_health_data!A:N, 14, FALSE)</f>
        <v>55</v>
      </c>
    </row>
    <row r="446" spans="1:20" ht="15.75">
      <c r="A446">
        <v>10456</v>
      </c>
      <c r="B446" t="s">
        <v>1326</v>
      </c>
      <c r="C446">
        <v>31</v>
      </c>
      <c r="D446" t="s">
        <v>15</v>
      </c>
      <c r="E446" t="s">
        <v>56</v>
      </c>
      <c r="F446" s="3">
        <v>40660</v>
      </c>
      <c r="G446" t="s">
        <v>21</v>
      </c>
      <c r="H446" t="s">
        <v>21</v>
      </c>
      <c r="I446" s="4" t="str">
        <f>VLOOKUP(A446, gaming_health_data!A:N, 2, FALSE)</f>
        <v>Xbox</v>
      </c>
      <c r="J446" t="str">
        <f>VLOOKUP(A446, gaming_health_data!A:N, 3, FALSE)</f>
        <v>MMORPG</v>
      </c>
      <c r="K446" t="str">
        <f>VLOOKUP(A446, gaming_health_data!A:N, 4, FALSE)</f>
        <v>Habit</v>
      </c>
      <c r="L446">
        <f>VLOOKUP(A446, gaming_health_data!A:N, 5, FALSE)</f>
        <v>10</v>
      </c>
      <c r="M446">
        <f>VLOOKUP(A446, gaming_health_data!A:N, 6, FALSE)</f>
        <v>701</v>
      </c>
      <c r="N446">
        <f>VLOOKUP(A446, gaming_health_data!A:N, 7, FALSE)</f>
        <v>9</v>
      </c>
      <c r="O446">
        <f>VLOOKUP(A446, gaming_health_data!A:N, 9, FALSE)</f>
        <v>33</v>
      </c>
      <c r="P446">
        <f>VLOOKUP(A446, gaming_health_data!A:N, 10, FALSE)</f>
        <v>66</v>
      </c>
      <c r="Q446">
        <f>VLOOKUP(A446, gaming_health_data!A:N, 11, FALSE)</f>
        <v>74</v>
      </c>
      <c r="R446">
        <f>VLOOKUP(A446, gaming_health_data!A:N, 12, FALSE)</f>
        <v>21</v>
      </c>
      <c r="S446">
        <f>VLOOKUP(A446, gaming_health_data!A:N, 13, FALSE)</f>
        <v>27</v>
      </c>
      <c r="T446">
        <f>VLOOKUP(A446, gaming_health_data!A:N, 14, FALSE)</f>
        <v>2</v>
      </c>
    </row>
    <row r="447" spans="1:20" ht="15.75">
      <c r="A447">
        <v>10457</v>
      </c>
      <c r="B447" t="s">
        <v>1327</v>
      </c>
      <c r="C447">
        <v>32</v>
      </c>
      <c r="D447" t="s">
        <v>15</v>
      </c>
      <c r="E447" t="s">
        <v>49</v>
      </c>
      <c r="F447" s="3">
        <v>119866</v>
      </c>
      <c r="G447" t="s">
        <v>21</v>
      </c>
      <c r="H447" t="s">
        <v>17</v>
      </c>
      <c r="I447" s="4" t="str">
        <f>VLOOKUP(A447, gaming_health_data!A:N, 2, FALSE)</f>
        <v>Cell Phone</v>
      </c>
      <c r="J447" t="str">
        <f>VLOOKUP(A447, gaming_health_data!A:N, 3, FALSE)</f>
        <v>MOBA</v>
      </c>
      <c r="K447" t="str">
        <f>VLOOKUP(A447, gaming_health_data!A:N, 4, FALSE)</f>
        <v>Competition</v>
      </c>
      <c r="L447">
        <f>VLOOKUP(A447, gaming_health_data!A:N, 5, FALSE)</f>
        <v>2</v>
      </c>
      <c r="M447">
        <f>VLOOKUP(A447, gaming_health_data!A:N, 6, FALSE)</f>
        <v>480</v>
      </c>
      <c r="N447">
        <f>VLOOKUP(A447, gaming_health_data!A:N, 7, FALSE)</f>
        <v>8</v>
      </c>
      <c r="O447">
        <f>VLOOKUP(A447, gaming_health_data!A:N, 9, FALSE)</f>
        <v>99</v>
      </c>
      <c r="P447">
        <f>VLOOKUP(A447, gaming_health_data!A:N, 10, FALSE)</f>
        <v>92</v>
      </c>
      <c r="Q447">
        <f>VLOOKUP(A447, gaming_health_data!A:N, 11, FALSE)</f>
        <v>91</v>
      </c>
      <c r="R447">
        <f>VLOOKUP(A447, gaming_health_data!A:N, 12, FALSE)</f>
        <v>63</v>
      </c>
      <c r="S447">
        <f>VLOOKUP(A447, gaming_health_data!A:N, 13, FALSE)</f>
        <v>84</v>
      </c>
      <c r="T447">
        <f>VLOOKUP(A447, gaming_health_data!A:N, 14, FALSE)</f>
        <v>47</v>
      </c>
    </row>
    <row r="448" spans="1:20" ht="15.75">
      <c r="A448">
        <v>10458</v>
      </c>
      <c r="B448" t="s">
        <v>1328</v>
      </c>
      <c r="C448">
        <v>27</v>
      </c>
      <c r="D448" t="s">
        <v>15</v>
      </c>
      <c r="E448" t="s">
        <v>56</v>
      </c>
      <c r="F448" s="3">
        <v>90592</v>
      </c>
      <c r="G448" t="s">
        <v>17</v>
      </c>
      <c r="H448" t="s">
        <v>21</v>
      </c>
      <c r="I448" s="4" t="str">
        <f>VLOOKUP(A448, gaming_health_data!A:N, 2, FALSE)</f>
        <v>Tablet</v>
      </c>
      <c r="J448" t="str">
        <f>VLOOKUP(A448, gaming_health_data!A:N, 3, FALSE)</f>
        <v>MOBA</v>
      </c>
      <c r="K448" t="str">
        <f>VLOOKUP(A448, gaming_health_data!A:N, 4, FALSE)</f>
        <v>Competition</v>
      </c>
      <c r="L448">
        <f>VLOOKUP(A448, gaming_health_data!A:N, 5, FALSE)</f>
        <v>2</v>
      </c>
      <c r="M448">
        <f>VLOOKUP(A448, gaming_health_data!A:N, 6, FALSE)</f>
        <v>831</v>
      </c>
      <c r="N448">
        <f>VLOOKUP(A448, gaming_health_data!A:N, 7, FALSE)</f>
        <v>5</v>
      </c>
      <c r="O448">
        <f>VLOOKUP(A448, gaming_health_data!A:N, 9, FALSE)</f>
        <v>29</v>
      </c>
      <c r="P448">
        <f>VLOOKUP(A448, gaming_health_data!A:N, 10, FALSE)</f>
        <v>83</v>
      </c>
      <c r="Q448">
        <f>VLOOKUP(A448, gaming_health_data!A:N, 11, FALSE)</f>
        <v>7</v>
      </c>
      <c r="R448">
        <f>VLOOKUP(A448, gaming_health_data!A:N, 12, FALSE)</f>
        <v>50</v>
      </c>
      <c r="S448">
        <f>VLOOKUP(A448, gaming_health_data!A:N, 13, FALSE)</f>
        <v>20</v>
      </c>
      <c r="T448">
        <f>VLOOKUP(A448, gaming_health_data!A:N, 14, FALSE)</f>
        <v>87</v>
      </c>
    </row>
    <row r="449" spans="1:20" ht="15.75">
      <c r="A449">
        <v>10459</v>
      </c>
      <c r="B449" t="s">
        <v>1329</v>
      </c>
      <c r="C449">
        <v>33</v>
      </c>
      <c r="D449" t="s">
        <v>27</v>
      </c>
      <c r="E449" t="s">
        <v>49</v>
      </c>
      <c r="F449" s="3">
        <v>101384</v>
      </c>
      <c r="G449" t="s">
        <v>17</v>
      </c>
      <c r="H449" t="s">
        <v>21</v>
      </c>
      <c r="I449" s="4" t="str">
        <f>VLOOKUP(A449, gaming_health_data!A:N, 2, FALSE)</f>
        <v>Xbox</v>
      </c>
      <c r="J449" t="str">
        <f>VLOOKUP(A449, gaming_health_data!A:N, 3, FALSE)</f>
        <v>MOBA</v>
      </c>
      <c r="K449" t="str">
        <f>VLOOKUP(A449, gaming_health_data!A:N, 4, FALSE)</f>
        <v>Entertainment</v>
      </c>
      <c r="L449">
        <f>VLOOKUP(A449, gaming_health_data!A:N, 5, FALSE)</f>
        <v>10</v>
      </c>
      <c r="M449">
        <f>VLOOKUP(A449, gaming_health_data!A:N, 6, FALSE)</f>
        <v>813</v>
      </c>
      <c r="N449">
        <f>VLOOKUP(A449, gaming_health_data!A:N, 7, FALSE)</f>
        <v>8</v>
      </c>
      <c r="O449">
        <f>VLOOKUP(A449, gaming_health_data!A:N, 9, FALSE)</f>
        <v>64</v>
      </c>
      <c r="P449">
        <f>VLOOKUP(A449, gaming_health_data!A:N, 10, FALSE)</f>
        <v>99</v>
      </c>
      <c r="Q449">
        <f>VLOOKUP(A449, gaming_health_data!A:N, 11, FALSE)</f>
        <v>54</v>
      </c>
      <c r="R449">
        <f>VLOOKUP(A449, gaming_health_data!A:N, 12, FALSE)</f>
        <v>45</v>
      </c>
      <c r="S449">
        <f>VLOOKUP(A449, gaming_health_data!A:N, 13, FALSE)</f>
        <v>3</v>
      </c>
      <c r="T449">
        <f>VLOOKUP(A449, gaming_health_data!A:N, 14, FALSE)</f>
        <v>76</v>
      </c>
    </row>
    <row r="450" spans="1:20" ht="15.75">
      <c r="A450">
        <v>10460</v>
      </c>
      <c r="B450" t="s">
        <v>1330</v>
      </c>
      <c r="C450">
        <v>24</v>
      </c>
      <c r="D450" t="s">
        <v>15</v>
      </c>
      <c r="E450" t="s">
        <v>27</v>
      </c>
      <c r="F450" s="3">
        <v>151934</v>
      </c>
      <c r="G450" t="s">
        <v>21</v>
      </c>
      <c r="H450" t="s">
        <v>17</v>
      </c>
      <c r="I450" s="4" t="str">
        <f>VLOOKUP(A450, gaming_health_data!A:N, 2, FALSE)</f>
        <v>Xbox</v>
      </c>
      <c r="J450" t="str">
        <f>VLOOKUP(A450, gaming_health_data!A:N, 3, FALSE)</f>
        <v>Racing</v>
      </c>
      <c r="K450" t="str">
        <f>VLOOKUP(A450, gaming_health_data!A:N, 4, FALSE)</f>
        <v>Relaxation</v>
      </c>
      <c r="L450">
        <f>VLOOKUP(A450, gaming_health_data!A:N, 5, FALSE)</f>
        <v>1</v>
      </c>
      <c r="M450">
        <f>VLOOKUP(A450, gaming_health_data!A:N, 6, FALSE)</f>
        <v>249</v>
      </c>
      <c r="N450">
        <f>VLOOKUP(A450, gaming_health_data!A:N, 7, FALSE)</f>
        <v>10</v>
      </c>
      <c r="O450">
        <f>VLOOKUP(A450, gaming_health_data!A:N, 9, FALSE)</f>
        <v>64</v>
      </c>
      <c r="P450">
        <f>VLOOKUP(A450, gaming_health_data!A:N, 10, FALSE)</f>
        <v>17</v>
      </c>
      <c r="Q450">
        <f>VLOOKUP(A450, gaming_health_data!A:N, 11, FALSE)</f>
        <v>92</v>
      </c>
      <c r="R450">
        <f>VLOOKUP(A450, gaming_health_data!A:N, 12, FALSE)</f>
        <v>93</v>
      </c>
      <c r="S450">
        <f>VLOOKUP(A450, gaming_health_data!A:N, 13, FALSE)</f>
        <v>80</v>
      </c>
      <c r="T450">
        <f>VLOOKUP(A450, gaming_health_data!A:N, 14, FALSE)</f>
        <v>16</v>
      </c>
    </row>
    <row r="451" spans="1:20" ht="15.75">
      <c r="A451">
        <v>10461</v>
      </c>
      <c r="B451" t="s">
        <v>1331</v>
      </c>
      <c r="C451">
        <v>27</v>
      </c>
      <c r="D451" t="s">
        <v>26</v>
      </c>
      <c r="E451" t="s">
        <v>49</v>
      </c>
      <c r="F451" s="3">
        <v>184991</v>
      </c>
      <c r="G451" t="s">
        <v>17</v>
      </c>
      <c r="H451" t="s">
        <v>17</v>
      </c>
      <c r="I451" s="4" t="str">
        <f>VLOOKUP(A451, gaming_health_data!A:N, 2, FALSE)</f>
        <v>Nintendo</v>
      </c>
      <c r="J451" t="str">
        <f>VLOOKUP(A451, gaming_health_data!A:N, 3, FALSE)</f>
        <v>Survival</v>
      </c>
      <c r="K451" t="str">
        <f>VLOOKUP(A451, gaming_health_data!A:N, 4, FALSE)</f>
        <v>Boredom</v>
      </c>
      <c r="L451">
        <f>VLOOKUP(A451, gaming_health_data!A:N, 5, FALSE)</f>
        <v>2</v>
      </c>
      <c r="M451">
        <f>VLOOKUP(A451, gaming_health_data!A:N, 6, FALSE)</f>
        <v>283</v>
      </c>
      <c r="N451">
        <f>VLOOKUP(A451, gaming_health_data!A:N, 7, FALSE)</f>
        <v>4</v>
      </c>
      <c r="O451">
        <f>VLOOKUP(A451, gaming_health_data!A:N, 9, FALSE)</f>
        <v>87</v>
      </c>
      <c r="P451">
        <f>VLOOKUP(A451, gaming_health_data!A:N, 10, FALSE)</f>
        <v>71</v>
      </c>
      <c r="Q451">
        <f>VLOOKUP(A451, gaming_health_data!A:N, 11, FALSE)</f>
        <v>74</v>
      </c>
      <c r="R451">
        <f>VLOOKUP(A451, gaming_health_data!A:N, 12, FALSE)</f>
        <v>58</v>
      </c>
      <c r="S451">
        <f>VLOOKUP(A451, gaming_health_data!A:N, 13, FALSE)</f>
        <v>69</v>
      </c>
      <c r="T451">
        <f>VLOOKUP(A451, gaming_health_data!A:N, 14, FALSE)</f>
        <v>26</v>
      </c>
    </row>
    <row r="452" spans="1:20" ht="15.75">
      <c r="A452">
        <v>10462</v>
      </c>
      <c r="B452" t="s">
        <v>1332</v>
      </c>
      <c r="C452">
        <v>18</v>
      </c>
      <c r="D452" t="s">
        <v>15</v>
      </c>
      <c r="E452" t="s">
        <v>53</v>
      </c>
      <c r="F452" s="3">
        <v>142553</v>
      </c>
      <c r="G452" t="s">
        <v>21</v>
      </c>
      <c r="H452" t="s">
        <v>17</v>
      </c>
      <c r="I452" s="4" t="str">
        <f>VLOOKUP(A452, gaming_health_data!A:N, 2, FALSE)</f>
        <v>PC</v>
      </c>
      <c r="J452" t="str">
        <f>VLOOKUP(A452, gaming_health_data!A:N, 3, FALSE)</f>
        <v>Sports</v>
      </c>
      <c r="K452" t="str">
        <f>VLOOKUP(A452, gaming_health_data!A:N, 4, FALSE)</f>
        <v>Loneliness</v>
      </c>
      <c r="L452">
        <f>VLOOKUP(A452, gaming_health_data!A:N, 5, FALSE)</f>
        <v>11</v>
      </c>
      <c r="M452">
        <f>VLOOKUP(A452, gaming_health_data!A:N, 6, FALSE)</f>
        <v>933</v>
      </c>
      <c r="N452">
        <f>VLOOKUP(A452, gaming_health_data!A:N, 7, FALSE)</f>
        <v>4</v>
      </c>
      <c r="O452">
        <f>VLOOKUP(A452, gaming_health_data!A:N, 9, FALSE)</f>
        <v>24</v>
      </c>
      <c r="P452">
        <f>VLOOKUP(A452, gaming_health_data!A:N, 10, FALSE)</f>
        <v>70</v>
      </c>
      <c r="Q452">
        <f>VLOOKUP(A452, gaming_health_data!A:N, 11, FALSE)</f>
        <v>17</v>
      </c>
      <c r="R452">
        <f>VLOOKUP(A452, gaming_health_data!A:N, 12, FALSE)</f>
        <v>45</v>
      </c>
      <c r="S452">
        <f>VLOOKUP(A452, gaming_health_data!A:N, 13, FALSE)</f>
        <v>25</v>
      </c>
      <c r="T452">
        <f>VLOOKUP(A452, gaming_health_data!A:N, 14, FALSE)</f>
        <v>75</v>
      </c>
    </row>
    <row r="453" spans="1:20" ht="15.75">
      <c r="A453">
        <v>10463</v>
      </c>
      <c r="B453" t="s">
        <v>1333</v>
      </c>
      <c r="C453">
        <v>28</v>
      </c>
      <c r="D453" t="s">
        <v>876</v>
      </c>
      <c r="E453" t="s">
        <v>30</v>
      </c>
      <c r="F453" s="3">
        <v>188004</v>
      </c>
      <c r="G453" t="s">
        <v>21</v>
      </c>
      <c r="H453" t="s">
        <v>21</v>
      </c>
      <c r="I453" s="4" t="str">
        <f>VLOOKUP(A453, gaming_health_data!A:N, 2, FALSE)</f>
        <v>Nintendo</v>
      </c>
      <c r="J453" t="str">
        <f>VLOOKUP(A453, gaming_health_data!A:N, 3, FALSE)</f>
        <v>RPG</v>
      </c>
      <c r="K453" t="str">
        <f>VLOOKUP(A453, gaming_health_data!A:N, 4, FALSE)</f>
        <v>Loneliness</v>
      </c>
      <c r="L453">
        <f>VLOOKUP(A453, gaming_health_data!A:N, 5, FALSE)</f>
        <v>9</v>
      </c>
      <c r="M453">
        <f>VLOOKUP(A453, gaming_health_data!A:N, 6, FALSE)</f>
        <v>517</v>
      </c>
      <c r="N453">
        <f>VLOOKUP(A453, gaming_health_data!A:N, 7, FALSE)</f>
        <v>6</v>
      </c>
      <c r="O453">
        <f>VLOOKUP(A453, gaming_health_data!A:N, 9, FALSE)</f>
        <v>36</v>
      </c>
      <c r="P453">
        <f>VLOOKUP(A453, gaming_health_data!A:N, 10, FALSE)</f>
        <v>59</v>
      </c>
      <c r="Q453">
        <f>VLOOKUP(A453, gaming_health_data!A:N, 11, FALSE)</f>
        <v>74</v>
      </c>
      <c r="R453">
        <f>VLOOKUP(A453, gaming_health_data!A:N, 12, FALSE)</f>
        <v>82</v>
      </c>
      <c r="S453">
        <f>VLOOKUP(A453, gaming_health_data!A:N, 13, FALSE)</f>
        <v>16</v>
      </c>
      <c r="T453">
        <f>VLOOKUP(A453, gaming_health_data!A:N, 14, FALSE)</f>
        <v>1</v>
      </c>
    </row>
    <row r="454" spans="1:20" ht="15.75">
      <c r="A454">
        <v>10464</v>
      </c>
      <c r="B454" t="s">
        <v>1334</v>
      </c>
      <c r="C454">
        <v>18</v>
      </c>
      <c r="D454" t="s">
        <v>26</v>
      </c>
      <c r="E454" t="s">
        <v>54</v>
      </c>
      <c r="F454" s="3">
        <v>47890</v>
      </c>
      <c r="G454" t="s">
        <v>21</v>
      </c>
      <c r="H454" t="s">
        <v>17</v>
      </c>
      <c r="I454" s="4" t="str">
        <f>VLOOKUP(A454, gaming_health_data!A:N, 2, FALSE)</f>
        <v>Tablet</v>
      </c>
      <c r="J454" t="str">
        <f>VLOOKUP(A454, gaming_health_data!A:N, 3, FALSE)</f>
        <v>MOBA</v>
      </c>
      <c r="K454" t="str">
        <f>VLOOKUP(A454, gaming_health_data!A:N, 4, FALSE)</f>
        <v>Escapism</v>
      </c>
      <c r="L454">
        <f>VLOOKUP(A454, gaming_health_data!A:N, 5, FALSE)</f>
        <v>7</v>
      </c>
      <c r="M454">
        <f>VLOOKUP(A454, gaming_health_data!A:N, 6, FALSE)</f>
        <v>831</v>
      </c>
      <c r="N454">
        <f>VLOOKUP(A454, gaming_health_data!A:N, 7, FALSE)</f>
        <v>5</v>
      </c>
      <c r="O454">
        <f>VLOOKUP(A454, gaming_health_data!A:N, 9, FALSE)</f>
        <v>99</v>
      </c>
      <c r="P454">
        <f>VLOOKUP(A454, gaming_health_data!A:N, 10, FALSE)</f>
        <v>4</v>
      </c>
      <c r="Q454">
        <f>VLOOKUP(A454, gaming_health_data!A:N, 11, FALSE)</f>
        <v>72</v>
      </c>
      <c r="R454">
        <f>VLOOKUP(A454, gaming_health_data!A:N, 12, FALSE)</f>
        <v>16</v>
      </c>
      <c r="S454">
        <f>VLOOKUP(A454, gaming_health_data!A:N, 13, FALSE)</f>
        <v>51</v>
      </c>
      <c r="T454">
        <f>VLOOKUP(A454, gaming_health_data!A:N, 14, FALSE)</f>
        <v>24</v>
      </c>
    </row>
    <row r="455" spans="1:20" ht="15.75">
      <c r="A455">
        <v>10465</v>
      </c>
      <c r="B455" t="s">
        <v>1335</v>
      </c>
      <c r="C455">
        <v>21</v>
      </c>
      <c r="D455" t="s">
        <v>15</v>
      </c>
      <c r="E455" t="s">
        <v>49</v>
      </c>
      <c r="F455" s="3">
        <v>9001</v>
      </c>
      <c r="G455" t="s">
        <v>21</v>
      </c>
      <c r="H455" t="s">
        <v>21</v>
      </c>
      <c r="I455" s="4" t="str">
        <f>VLOOKUP(A455, gaming_health_data!A:N, 2, FALSE)</f>
        <v>Cell Phone</v>
      </c>
      <c r="J455" t="str">
        <f>VLOOKUP(A455, gaming_health_data!A:N, 3, FALSE)</f>
        <v>MOBA</v>
      </c>
      <c r="K455" t="str">
        <f>VLOOKUP(A455, gaming_health_data!A:N, 4, FALSE)</f>
        <v>Social Interaction</v>
      </c>
      <c r="L455">
        <f>VLOOKUP(A455, gaming_health_data!A:N, 5, FALSE)</f>
        <v>5</v>
      </c>
      <c r="M455">
        <f>VLOOKUP(A455, gaming_health_data!A:N, 6, FALSE)</f>
        <v>359</v>
      </c>
      <c r="N455">
        <f>VLOOKUP(A455, gaming_health_data!A:N, 7, FALSE)</f>
        <v>7</v>
      </c>
      <c r="O455">
        <f>VLOOKUP(A455, gaming_health_data!A:N, 9, FALSE)</f>
        <v>78</v>
      </c>
      <c r="P455">
        <f>VLOOKUP(A455, gaming_health_data!A:N, 10, FALSE)</f>
        <v>94</v>
      </c>
      <c r="Q455">
        <f>VLOOKUP(A455, gaming_health_data!A:N, 11, FALSE)</f>
        <v>52</v>
      </c>
      <c r="R455">
        <f>VLOOKUP(A455, gaming_health_data!A:N, 12, FALSE)</f>
        <v>85</v>
      </c>
      <c r="S455">
        <f>VLOOKUP(A455, gaming_health_data!A:N, 13, FALSE)</f>
        <v>22</v>
      </c>
      <c r="T455">
        <f>VLOOKUP(A455, gaming_health_data!A:N, 14, FALSE)</f>
        <v>48</v>
      </c>
    </row>
    <row r="456" spans="1:20" ht="15.75">
      <c r="A456">
        <v>10466</v>
      </c>
      <c r="B456" t="s">
        <v>1336</v>
      </c>
      <c r="C456">
        <v>19</v>
      </c>
      <c r="D456" t="s">
        <v>26</v>
      </c>
      <c r="E456" t="s">
        <v>30</v>
      </c>
      <c r="F456" s="3">
        <v>75818</v>
      </c>
      <c r="G456" t="s">
        <v>17</v>
      </c>
      <c r="H456" t="s">
        <v>17</v>
      </c>
      <c r="I456" s="4" t="str">
        <f>VLOOKUP(A456, gaming_health_data!A:N, 2, FALSE)</f>
        <v>Nintendo</v>
      </c>
      <c r="J456" t="str">
        <f>VLOOKUP(A456, gaming_health_data!A:N, 3, FALSE)</f>
        <v>Survival</v>
      </c>
      <c r="K456" t="str">
        <f>VLOOKUP(A456, gaming_health_data!A:N, 4, FALSE)</f>
        <v>Loneliness</v>
      </c>
      <c r="L456">
        <f>VLOOKUP(A456, gaming_health_data!A:N, 5, FALSE)</f>
        <v>1</v>
      </c>
      <c r="M456">
        <f>VLOOKUP(A456, gaming_health_data!A:N, 6, FALSE)</f>
        <v>754</v>
      </c>
      <c r="N456">
        <f>VLOOKUP(A456, gaming_health_data!A:N, 7, FALSE)</f>
        <v>10</v>
      </c>
      <c r="O456">
        <f>VLOOKUP(A456, gaming_health_data!A:N, 9, FALSE)</f>
        <v>56</v>
      </c>
      <c r="P456">
        <f>VLOOKUP(A456, gaming_health_data!A:N, 10, FALSE)</f>
        <v>17</v>
      </c>
      <c r="Q456">
        <f>VLOOKUP(A456, gaming_health_data!A:N, 11, FALSE)</f>
        <v>71</v>
      </c>
      <c r="R456">
        <f>VLOOKUP(A456, gaming_health_data!A:N, 12, FALSE)</f>
        <v>89</v>
      </c>
      <c r="S456">
        <f>VLOOKUP(A456, gaming_health_data!A:N, 13, FALSE)</f>
        <v>15</v>
      </c>
      <c r="T456">
        <f>VLOOKUP(A456, gaming_health_data!A:N, 14, FALSE)</f>
        <v>61</v>
      </c>
    </row>
    <row r="457" spans="1:20" ht="15.75">
      <c r="A457">
        <v>10467</v>
      </c>
      <c r="B457" t="s">
        <v>1337</v>
      </c>
      <c r="C457">
        <v>24</v>
      </c>
      <c r="D457" t="s">
        <v>26</v>
      </c>
      <c r="E457" t="s">
        <v>22</v>
      </c>
      <c r="F457" s="3">
        <v>182937</v>
      </c>
      <c r="G457" t="s">
        <v>21</v>
      </c>
      <c r="H457" t="s">
        <v>21</v>
      </c>
      <c r="I457" s="4" t="str">
        <f>VLOOKUP(A457, gaming_health_data!A:N, 2, FALSE)</f>
        <v>Cell Phone</v>
      </c>
      <c r="J457" t="str">
        <f>VLOOKUP(A457, gaming_health_data!A:N, 3, FALSE)</f>
        <v>Racing</v>
      </c>
      <c r="K457" t="str">
        <f>VLOOKUP(A457, gaming_health_data!A:N, 4, FALSE)</f>
        <v>Boredom</v>
      </c>
      <c r="L457">
        <f>VLOOKUP(A457, gaming_health_data!A:N, 5, FALSE)</f>
        <v>8</v>
      </c>
      <c r="M457">
        <f>VLOOKUP(A457, gaming_health_data!A:N, 6, FALSE)</f>
        <v>837</v>
      </c>
      <c r="N457">
        <f>VLOOKUP(A457, gaming_health_data!A:N, 7, FALSE)</f>
        <v>5</v>
      </c>
      <c r="O457">
        <f>VLOOKUP(A457, gaming_health_data!A:N, 9, FALSE)</f>
        <v>93</v>
      </c>
      <c r="P457">
        <f>VLOOKUP(A457, gaming_health_data!A:N, 10, FALSE)</f>
        <v>60</v>
      </c>
      <c r="Q457">
        <f>VLOOKUP(A457, gaming_health_data!A:N, 11, FALSE)</f>
        <v>8</v>
      </c>
      <c r="R457">
        <f>VLOOKUP(A457, gaming_health_data!A:N, 12, FALSE)</f>
        <v>50</v>
      </c>
      <c r="S457">
        <f>VLOOKUP(A457, gaming_health_data!A:N, 13, FALSE)</f>
        <v>82</v>
      </c>
      <c r="T457">
        <f>VLOOKUP(A457, gaming_health_data!A:N, 14, FALSE)</f>
        <v>89</v>
      </c>
    </row>
    <row r="458" spans="1:20" ht="15.75">
      <c r="A458">
        <v>10468</v>
      </c>
      <c r="B458" t="s">
        <v>1338</v>
      </c>
      <c r="C458">
        <v>28</v>
      </c>
      <c r="D458" t="s">
        <v>26</v>
      </c>
      <c r="E458" t="s">
        <v>27</v>
      </c>
      <c r="F458" s="3">
        <v>163544</v>
      </c>
      <c r="G458" t="s">
        <v>21</v>
      </c>
      <c r="H458" t="s">
        <v>17</v>
      </c>
      <c r="I458" s="4" t="str">
        <f>VLOOKUP(A458, gaming_health_data!A:N, 2, FALSE)</f>
        <v>Nintendo</v>
      </c>
      <c r="J458" t="str">
        <f>VLOOKUP(A458, gaming_health_data!A:N, 3, FALSE)</f>
        <v>MOBA</v>
      </c>
      <c r="K458" t="str">
        <f>VLOOKUP(A458, gaming_health_data!A:N, 4, FALSE)</f>
        <v>Habit</v>
      </c>
      <c r="L458">
        <f>VLOOKUP(A458, gaming_health_data!A:N, 5, FALSE)</f>
        <v>7</v>
      </c>
      <c r="M458">
        <f>VLOOKUP(A458, gaming_health_data!A:N, 6, FALSE)</f>
        <v>84</v>
      </c>
      <c r="N458">
        <f>VLOOKUP(A458, gaming_health_data!A:N, 7, FALSE)</f>
        <v>7</v>
      </c>
      <c r="O458">
        <f>VLOOKUP(A458, gaming_health_data!A:N, 9, FALSE)</f>
        <v>94</v>
      </c>
      <c r="P458">
        <f>VLOOKUP(A458, gaming_health_data!A:N, 10, FALSE)</f>
        <v>61</v>
      </c>
      <c r="Q458">
        <f>VLOOKUP(A458, gaming_health_data!A:N, 11, FALSE)</f>
        <v>9</v>
      </c>
      <c r="R458">
        <f>VLOOKUP(A458, gaming_health_data!A:N, 12, FALSE)</f>
        <v>12</v>
      </c>
      <c r="S458">
        <f>VLOOKUP(A458, gaming_health_data!A:N, 13, FALSE)</f>
        <v>77</v>
      </c>
      <c r="T458">
        <f>VLOOKUP(A458, gaming_health_data!A:N, 14, FALSE)</f>
        <v>49</v>
      </c>
    </row>
    <row r="459" spans="1:20" ht="15.75">
      <c r="A459">
        <v>10469</v>
      </c>
      <c r="B459" t="s">
        <v>1339</v>
      </c>
      <c r="C459">
        <v>32</v>
      </c>
      <c r="D459" t="s">
        <v>26</v>
      </c>
      <c r="E459" t="s">
        <v>30</v>
      </c>
      <c r="F459" s="3">
        <v>143152</v>
      </c>
      <c r="G459" t="s">
        <v>21</v>
      </c>
      <c r="H459" t="s">
        <v>17</v>
      </c>
      <c r="I459" s="4" t="str">
        <f>VLOOKUP(A459, gaming_health_data!A:N, 2, FALSE)</f>
        <v>Tablet</v>
      </c>
      <c r="J459" t="str">
        <f>VLOOKUP(A459, gaming_health_data!A:N, 3, FALSE)</f>
        <v>Survival</v>
      </c>
      <c r="K459" t="str">
        <f>VLOOKUP(A459, gaming_health_data!A:N, 4, FALSE)</f>
        <v>Competition</v>
      </c>
      <c r="L459">
        <f>VLOOKUP(A459, gaming_health_data!A:N, 5, FALSE)</f>
        <v>8</v>
      </c>
      <c r="M459">
        <f>VLOOKUP(A459, gaming_health_data!A:N, 6, FALSE)</f>
        <v>784</v>
      </c>
      <c r="N459">
        <f>VLOOKUP(A459, gaming_health_data!A:N, 7, FALSE)</f>
        <v>11</v>
      </c>
      <c r="O459">
        <f>VLOOKUP(A459, gaming_health_data!A:N, 9, FALSE)</f>
        <v>8</v>
      </c>
      <c r="P459">
        <f>VLOOKUP(A459, gaming_health_data!A:N, 10, FALSE)</f>
        <v>70</v>
      </c>
      <c r="Q459">
        <f>VLOOKUP(A459, gaming_health_data!A:N, 11, FALSE)</f>
        <v>14</v>
      </c>
      <c r="R459">
        <f>VLOOKUP(A459, gaming_health_data!A:N, 12, FALSE)</f>
        <v>31</v>
      </c>
      <c r="S459">
        <f>VLOOKUP(A459, gaming_health_data!A:N, 13, FALSE)</f>
        <v>4</v>
      </c>
      <c r="T459">
        <f>VLOOKUP(A459, gaming_health_data!A:N, 14, FALSE)</f>
        <v>27</v>
      </c>
    </row>
    <row r="460" spans="1:20" ht="15.75">
      <c r="A460">
        <v>10470</v>
      </c>
      <c r="B460" t="s">
        <v>1340</v>
      </c>
      <c r="C460">
        <v>19</v>
      </c>
      <c r="D460" t="s">
        <v>27</v>
      </c>
      <c r="E460" t="s">
        <v>56</v>
      </c>
      <c r="F460" s="3">
        <v>152754</v>
      </c>
      <c r="G460" t="s">
        <v>21</v>
      </c>
      <c r="H460" t="s">
        <v>17</v>
      </c>
      <c r="I460" s="4" t="str">
        <f>VLOOKUP(A460, gaming_health_data!A:N, 2, FALSE)</f>
        <v>Tablet</v>
      </c>
      <c r="J460" t="str">
        <f>VLOOKUP(A460, gaming_health_data!A:N, 3, FALSE)</f>
        <v>Strategy</v>
      </c>
      <c r="K460" t="str">
        <f>VLOOKUP(A460, gaming_health_data!A:N, 4, FALSE)</f>
        <v>Competition</v>
      </c>
      <c r="L460">
        <f>VLOOKUP(A460, gaming_health_data!A:N, 5, FALSE)</f>
        <v>9</v>
      </c>
      <c r="M460">
        <f>VLOOKUP(A460, gaming_health_data!A:N, 6, FALSE)</f>
        <v>325</v>
      </c>
      <c r="N460">
        <f>VLOOKUP(A460, gaming_health_data!A:N, 7, FALSE)</f>
        <v>4</v>
      </c>
      <c r="O460">
        <f>VLOOKUP(A460, gaming_health_data!A:N, 9, FALSE)</f>
        <v>65</v>
      </c>
      <c r="P460">
        <f>VLOOKUP(A460, gaming_health_data!A:N, 10, FALSE)</f>
        <v>16</v>
      </c>
      <c r="Q460">
        <f>VLOOKUP(A460, gaming_health_data!A:N, 11, FALSE)</f>
        <v>89</v>
      </c>
      <c r="R460">
        <f>VLOOKUP(A460, gaming_health_data!A:N, 12, FALSE)</f>
        <v>27</v>
      </c>
      <c r="S460">
        <f>VLOOKUP(A460, gaming_health_data!A:N, 13, FALSE)</f>
        <v>91</v>
      </c>
      <c r="T460">
        <f>VLOOKUP(A460, gaming_health_data!A:N, 14, FALSE)</f>
        <v>64</v>
      </c>
    </row>
    <row r="461" spans="1:20" ht="15.75">
      <c r="A461">
        <v>10471</v>
      </c>
      <c r="B461" t="s">
        <v>1341</v>
      </c>
      <c r="C461">
        <v>21</v>
      </c>
      <c r="D461" t="s">
        <v>15</v>
      </c>
      <c r="E461" t="s">
        <v>16</v>
      </c>
      <c r="F461" s="3">
        <v>116235</v>
      </c>
      <c r="G461" t="s">
        <v>21</v>
      </c>
      <c r="H461" t="s">
        <v>21</v>
      </c>
      <c r="I461" s="4" t="str">
        <f>VLOOKUP(A461, gaming_health_data!A:N, 2, FALSE)</f>
        <v>PlayStation</v>
      </c>
      <c r="J461" t="str">
        <f>VLOOKUP(A461, gaming_health_data!A:N, 3, FALSE)</f>
        <v>MMORPG</v>
      </c>
      <c r="K461" t="str">
        <f>VLOOKUP(A461, gaming_health_data!A:N, 4, FALSE)</f>
        <v>Relaxation</v>
      </c>
      <c r="L461">
        <f>VLOOKUP(A461, gaming_health_data!A:N, 5, FALSE)</f>
        <v>9</v>
      </c>
      <c r="M461">
        <f>VLOOKUP(A461, gaming_health_data!A:N, 6, FALSE)</f>
        <v>706</v>
      </c>
      <c r="N461">
        <f>VLOOKUP(A461, gaming_health_data!A:N, 7, FALSE)</f>
        <v>8</v>
      </c>
      <c r="O461">
        <f>VLOOKUP(A461, gaming_health_data!A:N, 9, FALSE)</f>
        <v>15</v>
      </c>
      <c r="P461">
        <f>VLOOKUP(A461, gaming_health_data!A:N, 10, FALSE)</f>
        <v>97</v>
      </c>
      <c r="Q461">
        <f>VLOOKUP(A461, gaming_health_data!A:N, 11, FALSE)</f>
        <v>41</v>
      </c>
      <c r="R461">
        <f>VLOOKUP(A461, gaming_health_data!A:N, 12, FALSE)</f>
        <v>76</v>
      </c>
      <c r="S461">
        <f>VLOOKUP(A461, gaming_health_data!A:N, 13, FALSE)</f>
        <v>66</v>
      </c>
      <c r="T461">
        <f>VLOOKUP(A461, gaming_health_data!A:N, 14, FALSE)</f>
        <v>82</v>
      </c>
    </row>
    <row r="462" spans="1:20" ht="15.75">
      <c r="A462">
        <v>10472</v>
      </c>
      <c r="B462" t="s">
        <v>1342</v>
      </c>
      <c r="C462">
        <v>23</v>
      </c>
      <c r="D462" t="s">
        <v>15</v>
      </c>
      <c r="E462" t="s">
        <v>27</v>
      </c>
      <c r="F462" s="3">
        <v>166621</v>
      </c>
      <c r="G462" t="s">
        <v>21</v>
      </c>
      <c r="H462" t="s">
        <v>21</v>
      </c>
      <c r="I462" s="4" t="str">
        <f>VLOOKUP(A462, gaming_health_data!A:N, 2, FALSE)</f>
        <v>Cell Phone</v>
      </c>
      <c r="J462" t="str">
        <f>VLOOKUP(A462, gaming_health_data!A:N, 3, FALSE)</f>
        <v>Strategy</v>
      </c>
      <c r="K462" t="str">
        <f>VLOOKUP(A462, gaming_health_data!A:N, 4, FALSE)</f>
        <v>Social Interaction</v>
      </c>
      <c r="L462">
        <f>VLOOKUP(A462, gaming_health_data!A:N, 5, FALSE)</f>
        <v>7</v>
      </c>
      <c r="M462">
        <f>VLOOKUP(A462, gaming_health_data!A:N, 6, FALSE)</f>
        <v>700</v>
      </c>
      <c r="N462">
        <f>VLOOKUP(A462, gaming_health_data!A:N, 7, FALSE)</f>
        <v>4</v>
      </c>
      <c r="O462">
        <f>VLOOKUP(A462, gaming_health_data!A:N, 9, FALSE)</f>
        <v>85</v>
      </c>
      <c r="P462">
        <f>VLOOKUP(A462, gaming_health_data!A:N, 10, FALSE)</f>
        <v>28</v>
      </c>
      <c r="Q462">
        <f>VLOOKUP(A462, gaming_health_data!A:N, 11, FALSE)</f>
        <v>28</v>
      </c>
      <c r="R462">
        <f>VLOOKUP(A462, gaming_health_data!A:N, 12, FALSE)</f>
        <v>30</v>
      </c>
      <c r="S462">
        <f>VLOOKUP(A462, gaming_health_data!A:N, 13, FALSE)</f>
        <v>69</v>
      </c>
      <c r="T462">
        <f>VLOOKUP(A462, gaming_health_data!A:N, 14, FALSE)</f>
        <v>10</v>
      </c>
    </row>
    <row r="463" spans="1:20" ht="15.75">
      <c r="A463">
        <v>10473</v>
      </c>
      <c r="B463" t="s">
        <v>1343</v>
      </c>
      <c r="C463">
        <v>27</v>
      </c>
      <c r="D463" t="s">
        <v>15</v>
      </c>
      <c r="E463" t="s">
        <v>16</v>
      </c>
      <c r="F463" s="3">
        <v>137072</v>
      </c>
      <c r="G463" t="s">
        <v>21</v>
      </c>
      <c r="H463" t="s">
        <v>17</v>
      </c>
      <c r="I463" s="4" t="str">
        <f>VLOOKUP(A463, gaming_health_data!A:N, 2, FALSE)</f>
        <v>Xbox</v>
      </c>
      <c r="J463" t="str">
        <f>VLOOKUP(A463, gaming_health_data!A:N, 3, FALSE)</f>
        <v>Sports</v>
      </c>
      <c r="K463" t="str">
        <f>VLOOKUP(A463, gaming_health_data!A:N, 4, FALSE)</f>
        <v>Challenge</v>
      </c>
      <c r="L463">
        <f>VLOOKUP(A463, gaming_health_data!A:N, 5, FALSE)</f>
        <v>4</v>
      </c>
      <c r="M463">
        <f>VLOOKUP(A463, gaming_health_data!A:N, 6, FALSE)</f>
        <v>92</v>
      </c>
      <c r="N463">
        <f>VLOOKUP(A463, gaming_health_data!A:N, 7, FALSE)</f>
        <v>5</v>
      </c>
      <c r="O463">
        <f>VLOOKUP(A463, gaming_health_data!A:N, 9, FALSE)</f>
        <v>74</v>
      </c>
      <c r="P463">
        <f>VLOOKUP(A463, gaming_health_data!A:N, 10, FALSE)</f>
        <v>25</v>
      </c>
      <c r="Q463">
        <f>VLOOKUP(A463, gaming_health_data!A:N, 11, FALSE)</f>
        <v>24</v>
      </c>
      <c r="R463">
        <f>VLOOKUP(A463, gaming_health_data!A:N, 12, FALSE)</f>
        <v>89</v>
      </c>
      <c r="S463">
        <f>VLOOKUP(A463, gaming_health_data!A:N, 13, FALSE)</f>
        <v>86</v>
      </c>
      <c r="T463">
        <f>VLOOKUP(A463, gaming_health_data!A:N, 14, FALSE)</f>
        <v>97</v>
      </c>
    </row>
    <row r="464" spans="1:20" ht="15.75">
      <c r="A464">
        <v>10474</v>
      </c>
      <c r="B464" t="s">
        <v>1344</v>
      </c>
      <c r="C464">
        <v>19</v>
      </c>
      <c r="D464" t="s">
        <v>26</v>
      </c>
      <c r="E464" t="s">
        <v>30</v>
      </c>
      <c r="F464" s="3">
        <v>59031</v>
      </c>
      <c r="G464" t="s">
        <v>21</v>
      </c>
      <c r="H464" t="s">
        <v>21</v>
      </c>
      <c r="I464" s="4" t="str">
        <f>VLOOKUP(A464, gaming_health_data!A:N, 2, FALSE)</f>
        <v>PlayStation</v>
      </c>
      <c r="J464" t="str">
        <f>VLOOKUP(A464, gaming_health_data!A:N, 3, FALSE)</f>
        <v>Survival</v>
      </c>
      <c r="K464" t="str">
        <f>VLOOKUP(A464, gaming_health_data!A:N, 4, FALSE)</f>
        <v>Stress Relief</v>
      </c>
      <c r="L464">
        <f>VLOOKUP(A464, gaming_health_data!A:N, 5, FALSE)</f>
        <v>2</v>
      </c>
      <c r="M464">
        <f>VLOOKUP(A464, gaming_health_data!A:N, 6, FALSE)</f>
        <v>417</v>
      </c>
      <c r="N464">
        <f>VLOOKUP(A464, gaming_health_data!A:N, 7, FALSE)</f>
        <v>7</v>
      </c>
      <c r="O464">
        <f>VLOOKUP(A464, gaming_health_data!A:N, 9, FALSE)</f>
        <v>77</v>
      </c>
      <c r="P464">
        <f>VLOOKUP(A464, gaming_health_data!A:N, 10, FALSE)</f>
        <v>28</v>
      </c>
      <c r="Q464">
        <f>VLOOKUP(A464, gaming_health_data!A:N, 11, FALSE)</f>
        <v>35</v>
      </c>
      <c r="R464">
        <f>VLOOKUP(A464, gaming_health_data!A:N, 12, FALSE)</f>
        <v>54</v>
      </c>
      <c r="S464">
        <f>VLOOKUP(A464, gaming_health_data!A:N, 13, FALSE)</f>
        <v>43</v>
      </c>
      <c r="T464">
        <f>VLOOKUP(A464, gaming_health_data!A:N, 14, FALSE)</f>
        <v>47</v>
      </c>
    </row>
    <row r="465" spans="1:20" ht="15.75">
      <c r="A465">
        <v>10475</v>
      </c>
      <c r="B465" t="s">
        <v>1345</v>
      </c>
      <c r="C465">
        <v>21</v>
      </c>
      <c r="D465" t="s">
        <v>15</v>
      </c>
      <c r="E465" t="s">
        <v>41</v>
      </c>
      <c r="F465" s="3">
        <v>133051</v>
      </c>
      <c r="G465" t="s">
        <v>17</v>
      </c>
      <c r="H465" t="s">
        <v>17</v>
      </c>
      <c r="I465" s="4" t="str">
        <f>VLOOKUP(A465, gaming_health_data!A:N, 2, FALSE)</f>
        <v>Xbox</v>
      </c>
      <c r="J465" t="str">
        <f>VLOOKUP(A465, gaming_health_data!A:N, 3, FALSE)</f>
        <v>RPG</v>
      </c>
      <c r="K465" t="str">
        <f>VLOOKUP(A465, gaming_health_data!A:N, 4, FALSE)</f>
        <v>Entertainment</v>
      </c>
      <c r="L465">
        <f>VLOOKUP(A465, gaming_health_data!A:N, 5, FALSE)</f>
        <v>9</v>
      </c>
      <c r="M465">
        <f>VLOOKUP(A465, gaming_health_data!A:N, 6, FALSE)</f>
        <v>30</v>
      </c>
      <c r="N465">
        <f>VLOOKUP(A465, gaming_health_data!A:N, 7, FALSE)</f>
        <v>6</v>
      </c>
      <c r="O465">
        <f>VLOOKUP(A465, gaming_health_data!A:N, 9, FALSE)</f>
        <v>17</v>
      </c>
      <c r="P465">
        <f>VLOOKUP(A465, gaming_health_data!A:N, 10, FALSE)</f>
        <v>10</v>
      </c>
      <c r="Q465">
        <f>VLOOKUP(A465, gaming_health_data!A:N, 11, FALSE)</f>
        <v>73</v>
      </c>
      <c r="R465">
        <f>VLOOKUP(A465, gaming_health_data!A:N, 12, FALSE)</f>
        <v>81</v>
      </c>
      <c r="S465">
        <f>VLOOKUP(A465, gaming_health_data!A:N, 13, FALSE)</f>
        <v>6</v>
      </c>
      <c r="T465">
        <f>VLOOKUP(A465, gaming_health_data!A:N, 14, FALSE)</f>
        <v>75</v>
      </c>
    </row>
    <row r="466" spans="1:20" ht="15.75">
      <c r="A466">
        <v>10476</v>
      </c>
      <c r="B466" t="s">
        <v>1346</v>
      </c>
      <c r="C466">
        <v>20</v>
      </c>
      <c r="D466" t="s">
        <v>15</v>
      </c>
      <c r="E466" t="s">
        <v>41</v>
      </c>
      <c r="F466" s="3">
        <v>125834</v>
      </c>
      <c r="G466" t="s">
        <v>21</v>
      </c>
      <c r="H466" t="s">
        <v>17</v>
      </c>
      <c r="I466" s="4" t="str">
        <f>VLOOKUP(A466, gaming_health_data!A:N, 2, FALSE)</f>
        <v>Cell Phone</v>
      </c>
      <c r="J466" t="str">
        <f>VLOOKUP(A466, gaming_health_data!A:N, 3, FALSE)</f>
        <v>RPG</v>
      </c>
      <c r="K466" t="str">
        <f>VLOOKUP(A466, gaming_health_data!A:N, 4, FALSE)</f>
        <v>Escapism</v>
      </c>
      <c r="L466">
        <f>VLOOKUP(A466, gaming_health_data!A:N, 5, FALSE)</f>
        <v>3</v>
      </c>
      <c r="M466">
        <f>VLOOKUP(A466, gaming_health_data!A:N, 6, FALSE)</f>
        <v>992</v>
      </c>
      <c r="N466">
        <f>VLOOKUP(A466, gaming_health_data!A:N, 7, FALSE)</f>
        <v>6</v>
      </c>
      <c r="O466">
        <f>VLOOKUP(A466, gaming_health_data!A:N, 9, FALSE)</f>
        <v>90</v>
      </c>
      <c r="P466">
        <f>VLOOKUP(A466, gaming_health_data!A:N, 10, FALSE)</f>
        <v>18</v>
      </c>
      <c r="Q466">
        <f>VLOOKUP(A466, gaming_health_data!A:N, 11, FALSE)</f>
        <v>63</v>
      </c>
      <c r="R466">
        <f>VLOOKUP(A466, gaming_health_data!A:N, 12, FALSE)</f>
        <v>75</v>
      </c>
      <c r="S466">
        <f>VLOOKUP(A466, gaming_health_data!A:N, 13, FALSE)</f>
        <v>84</v>
      </c>
      <c r="T466">
        <f>VLOOKUP(A466, gaming_health_data!A:N, 14, FALSE)</f>
        <v>79</v>
      </c>
    </row>
    <row r="467" spans="1:20" ht="15.75">
      <c r="A467">
        <v>10477</v>
      </c>
      <c r="B467" t="s">
        <v>1347</v>
      </c>
      <c r="C467">
        <v>33</v>
      </c>
      <c r="D467" t="s">
        <v>26</v>
      </c>
      <c r="E467" t="s">
        <v>39</v>
      </c>
      <c r="F467" s="3">
        <v>53208</v>
      </c>
      <c r="G467" t="s">
        <v>17</v>
      </c>
      <c r="H467" t="s">
        <v>21</v>
      </c>
      <c r="I467" s="4" t="str">
        <f>VLOOKUP(A467, gaming_health_data!A:N, 2, FALSE)</f>
        <v>Tablet</v>
      </c>
      <c r="J467" t="str">
        <f>VLOOKUP(A467, gaming_health_data!A:N, 3, FALSE)</f>
        <v>MMORPG</v>
      </c>
      <c r="K467" t="str">
        <f>VLOOKUP(A467, gaming_health_data!A:N, 4, FALSE)</f>
        <v>Habit</v>
      </c>
      <c r="L467">
        <f>VLOOKUP(A467, gaming_health_data!A:N, 5, FALSE)</f>
        <v>2</v>
      </c>
      <c r="M467">
        <f>VLOOKUP(A467, gaming_health_data!A:N, 6, FALSE)</f>
        <v>593</v>
      </c>
      <c r="N467">
        <f>VLOOKUP(A467, gaming_health_data!A:N, 7, FALSE)</f>
        <v>11</v>
      </c>
      <c r="O467">
        <f>VLOOKUP(A467, gaming_health_data!A:N, 9, FALSE)</f>
        <v>82</v>
      </c>
      <c r="P467">
        <f>VLOOKUP(A467, gaming_health_data!A:N, 10, FALSE)</f>
        <v>76</v>
      </c>
      <c r="Q467">
        <f>VLOOKUP(A467, gaming_health_data!A:N, 11, FALSE)</f>
        <v>10</v>
      </c>
      <c r="R467">
        <f>VLOOKUP(A467, gaming_health_data!A:N, 12, FALSE)</f>
        <v>59</v>
      </c>
      <c r="S467">
        <f>VLOOKUP(A467, gaming_health_data!A:N, 13, FALSE)</f>
        <v>13</v>
      </c>
      <c r="T467">
        <f>VLOOKUP(A467, gaming_health_data!A:N, 14, FALSE)</f>
        <v>99</v>
      </c>
    </row>
    <row r="468" spans="1:20" ht="15.75">
      <c r="A468">
        <v>10478</v>
      </c>
      <c r="B468" t="s">
        <v>1348</v>
      </c>
      <c r="C468">
        <v>19</v>
      </c>
      <c r="D468" t="s">
        <v>26</v>
      </c>
      <c r="E468" t="s">
        <v>22</v>
      </c>
      <c r="F468" s="3">
        <v>138340</v>
      </c>
      <c r="G468" t="s">
        <v>21</v>
      </c>
      <c r="H468" t="s">
        <v>17</v>
      </c>
      <c r="I468" s="4" t="str">
        <f>VLOOKUP(A468, gaming_health_data!A:N, 2, FALSE)</f>
        <v>PlayStation</v>
      </c>
      <c r="J468" t="str">
        <f>VLOOKUP(A468, gaming_health_data!A:N, 3, FALSE)</f>
        <v>Sports</v>
      </c>
      <c r="K468" t="str">
        <f>VLOOKUP(A468, gaming_health_data!A:N, 4, FALSE)</f>
        <v>Boredom</v>
      </c>
      <c r="L468">
        <f>VLOOKUP(A468, gaming_health_data!A:N, 5, FALSE)</f>
        <v>2</v>
      </c>
      <c r="M468">
        <f>VLOOKUP(A468, gaming_health_data!A:N, 6, FALSE)</f>
        <v>313</v>
      </c>
      <c r="N468">
        <f>VLOOKUP(A468, gaming_health_data!A:N, 7, FALSE)</f>
        <v>5</v>
      </c>
      <c r="O468">
        <f>VLOOKUP(A468, gaming_health_data!A:N, 9, FALSE)</f>
        <v>20</v>
      </c>
      <c r="P468">
        <f>VLOOKUP(A468, gaming_health_data!A:N, 10, FALSE)</f>
        <v>55</v>
      </c>
      <c r="Q468">
        <f>VLOOKUP(A468, gaming_health_data!A:N, 11, FALSE)</f>
        <v>27</v>
      </c>
      <c r="R468">
        <f>VLOOKUP(A468, gaming_health_data!A:N, 12, FALSE)</f>
        <v>58</v>
      </c>
      <c r="S468">
        <f>VLOOKUP(A468, gaming_health_data!A:N, 13, FALSE)</f>
        <v>25</v>
      </c>
      <c r="T468">
        <f>VLOOKUP(A468, gaming_health_data!A:N, 14, FALSE)</f>
        <v>46</v>
      </c>
    </row>
    <row r="469" spans="1:20" ht="15.75">
      <c r="A469">
        <v>10479</v>
      </c>
      <c r="B469" t="s">
        <v>1349</v>
      </c>
      <c r="C469">
        <v>26</v>
      </c>
      <c r="D469" t="s">
        <v>15</v>
      </c>
      <c r="E469" t="s">
        <v>44</v>
      </c>
      <c r="F469" s="3">
        <v>195408</v>
      </c>
      <c r="G469" t="s">
        <v>21</v>
      </c>
      <c r="H469" t="s">
        <v>21</v>
      </c>
      <c r="I469" s="4" t="str">
        <f>VLOOKUP(A469, gaming_health_data!A:N, 2, FALSE)</f>
        <v>PlayStation</v>
      </c>
      <c r="J469" t="str">
        <f>VLOOKUP(A469, gaming_health_data!A:N, 3, FALSE)</f>
        <v>Survival</v>
      </c>
      <c r="K469" t="str">
        <f>VLOOKUP(A469, gaming_health_data!A:N, 4, FALSE)</f>
        <v>Challenge</v>
      </c>
      <c r="L469">
        <f>VLOOKUP(A469, gaming_health_data!A:N, 5, FALSE)</f>
        <v>6</v>
      </c>
      <c r="M469">
        <f>VLOOKUP(A469, gaming_health_data!A:N, 6, FALSE)</f>
        <v>223</v>
      </c>
      <c r="N469">
        <f>VLOOKUP(A469, gaming_health_data!A:N, 7, FALSE)</f>
        <v>9</v>
      </c>
      <c r="O469">
        <f>VLOOKUP(A469, gaming_health_data!A:N, 9, FALSE)</f>
        <v>66</v>
      </c>
      <c r="P469">
        <f>VLOOKUP(A469, gaming_health_data!A:N, 10, FALSE)</f>
        <v>82</v>
      </c>
      <c r="Q469">
        <f>VLOOKUP(A469, gaming_health_data!A:N, 11, FALSE)</f>
        <v>45</v>
      </c>
      <c r="R469">
        <f>VLOOKUP(A469, gaming_health_data!A:N, 12, FALSE)</f>
        <v>5</v>
      </c>
      <c r="S469">
        <f>VLOOKUP(A469, gaming_health_data!A:N, 13, FALSE)</f>
        <v>80</v>
      </c>
      <c r="T469">
        <f>VLOOKUP(A469, gaming_health_data!A:N, 14, FALSE)</f>
        <v>55</v>
      </c>
    </row>
    <row r="470" spans="1:20" ht="15.75">
      <c r="A470">
        <v>10480</v>
      </c>
      <c r="B470" t="s">
        <v>1350</v>
      </c>
      <c r="C470">
        <v>24</v>
      </c>
      <c r="D470" t="s">
        <v>27</v>
      </c>
      <c r="E470" t="s">
        <v>22</v>
      </c>
      <c r="F470" s="3">
        <v>158213</v>
      </c>
      <c r="G470" t="s">
        <v>17</v>
      </c>
      <c r="H470" t="s">
        <v>17</v>
      </c>
      <c r="I470" s="4" t="str">
        <f>VLOOKUP(A470, gaming_health_data!A:N, 2, FALSE)</f>
        <v>Xbox</v>
      </c>
      <c r="J470" t="str">
        <f>VLOOKUP(A470, gaming_health_data!A:N, 3, FALSE)</f>
        <v>FPS</v>
      </c>
      <c r="K470" t="str">
        <f>VLOOKUP(A470, gaming_health_data!A:N, 4, FALSE)</f>
        <v>Boredom</v>
      </c>
      <c r="L470">
        <f>VLOOKUP(A470, gaming_health_data!A:N, 5, FALSE)</f>
        <v>11</v>
      </c>
      <c r="M470">
        <f>VLOOKUP(A470, gaming_health_data!A:N, 6, FALSE)</f>
        <v>704</v>
      </c>
      <c r="N470">
        <f>VLOOKUP(A470, gaming_health_data!A:N, 7, FALSE)</f>
        <v>4</v>
      </c>
      <c r="O470">
        <f>VLOOKUP(A470, gaming_health_data!A:N, 9, FALSE)</f>
        <v>52</v>
      </c>
      <c r="P470">
        <f>VLOOKUP(A470, gaming_health_data!A:N, 10, FALSE)</f>
        <v>65</v>
      </c>
      <c r="Q470">
        <f>VLOOKUP(A470, gaming_health_data!A:N, 11, FALSE)</f>
        <v>24</v>
      </c>
      <c r="R470">
        <f>VLOOKUP(A470, gaming_health_data!A:N, 12, FALSE)</f>
        <v>89</v>
      </c>
      <c r="S470">
        <f>VLOOKUP(A470, gaming_health_data!A:N, 13, FALSE)</f>
        <v>72</v>
      </c>
      <c r="T470">
        <f>VLOOKUP(A470, gaming_health_data!A:N, 14, FALSE)</f>
        <v>46</v>
      </c>
    </row>
    <row r="471" spans="1:20" ht="15.75">
      <c r="A471">
        <v>10481</v>
      </c>
      <c r="B471" t="s">
        <v>1351</v>
      </c>
      <c r="C471">
        <v>27</v>
      </c>
      <c r="D471" t="s">
        <v>15</v>
      </c>
      <c r="E471" t="s">
        <v>39</v>
      </c>
      <c r="F471" s="3">
        <v>136884</v>
      </c>
      <c r="G471" t="s">
        <v>21</v>
      </c>
      <c r="H471" t="s">
        <v>17</v>
      </c>
      <c r="I471" s="4" t="str">
        <f>VLOOKUP(A471, gaming_health_data!A:N, 2, FALSE)</f>
        <v>PlayStation</v>
      </c>
      <c r="J471" t="str">
        <f>VLOOKUP(A471, gaming_health_data!A:N, 3, FALSE)</f>
        <v>Sports</v>
      </c>
      <c r="K471" t="str">
        <f>VLOOKUP(A471, gaming_health_data!A:N, 4, FALSE)</f>
        <v>Boredom</v>
      </c>
      <c r="L471">
        <f>VLOOKUP(A471, gaming_health_data!A:N, 5, FALSE)</f>
        <v>3</v>
      </c>
      <c r="M471">
        <f>VLOOKUP(A471, gaming_health_data!A:N, 6, FALSE)</f>
        <v>735</v>
      </c>
      <c r="N471">
        <f>VLOOKUP(A471, gaming_health_data!A:N, 7, FALSE)</f>
        <v>5</v>
      </c>
      <c r="O471">
        <f>VLOOKUP(A471, gaming_health_data!A:N, 9, FALSE)</f>
        <v>92</v>
      </c>
      <c r="P471">
        <f>VLOOKUP(A471, gaming_health_data!A:N, 10, FALSE)</f>
        <v>56</v>
      </c>
      <c r="Q471">
        <f>VLOOKUP(A471, gaming_health_data!A:N, 11, FALSE)</f>
        <v>70</v>
      </c>
      <c r="R471">
        <f>VLOOKUP(A471, gaming_health_data!A:N, 12, FALSE)</f>
        <v>49</v>
      </c>
      <c r="S471">
        <f>VLOOKUP(A471, gaming_health_data!A:N, 13, FALSE)</f>
        <v>7</v>
      </c>
      <c r="T471">
        <f>VLOOKUP(A471, gaming_health_data!A:N, 14, FALSE)</f>
        <v>65</v>
      </c>
    </row>
    <row r="472" spans="1:20" ht="15.75">
      <c r="A472">
        <v>10482</v>
      </c>
      <c r="B472" t="s">
        <v>1352</v>
      </c>
      <c r="C472">
        <v>33</v>
      </c>
      <c r="D472" t="s">
        <v>15</v>
      </c>
      <c r="E472" t="s">
        <v>16</v>
      </c>
      <c r="F472" s="3">
        <v>11592</v>
      </c>
      <c r="G472" t="s">
        <v>17</v>
      </c>
      <c r="H472" t="s">
        <v>21</v>
      </c>
      <c r="I472" s="4" t="str">
        <f>VLOOKUP(A472, gaming_health_data!A:N, 2, FALSE)</f>
        <v>Cell Phone</v>
      </c>
      <c r="J472" t="str">
        <f>VLOOKUP(A472, gaming_health_data!A:N, 3, FALSE)</f>
        <v>MMORPG</v>
      </c>
      <c r="K472" t="str">
        <f>VLOOKUP(A472, gaming_health_data!A:N, 4, FALSE)</f>
        <v>Competition</v>
      </c>
      <c r="L472">
        <f>VLOOKUP(A472, gaming_health_data!A:N, 5, FALSE)</f>
        <v>10</v>
      </c>
      <c r="M472">
        <f>VLOOKUP(A472, gaming_health_data!A:N, 6, FALSE)</f>
        <v>946</v>
      </c>
      <c r="N472">
        <f>VLOOKUP(A472, gaming_health_data!A:N, 7, FALSE)</f>
        <v>8</v>
      </c>
      <c r="O472">
        <f>VLOOKUP(A472, gaming_health_data!A:N, 9, FALSE)</f>
        <v>40</v>
      </c>
      <c r="P472">
        <f>VLOOKUP(A472, gaming_health_data!A:N, 10, FALSE)</f>
        <v>73</v>
      </c>
      <c r="Q472">
        <f>VLOOKUP(A472, gaming_health_data!A:N, 11, FALSE)</f>
        <v>85</v>
      </c>
      <c r="R472">
        <f>VLOOKUP(A472, gaming_health_data!A:N, 12, FALSE)</f>
        <v>47</v>
      </c>
      <c r="S472">
        <f>VLOOKUP(A472, gaming_health_data!A:N, 13, FALSE)</f>
        <v>91</v>
      </c>
      <c r="T472">
        <f>VLOOKUP(A472, gaming_health_data!A:N, 14, FALSE)</f>
        <v>15</v>
      </c>
    </row>
    <row r="473" spans="1:20" ht="15.75">
      <c r="A473">
        <v>10483</v>
      </c>
      <c r="B473" t="s">
        <v>1353</v>
      </c>
      <c r="C473">
        <v>33</v>
      </c>
      <c r="D473" t="s">
        <v>26</v>
      </c>
      <c r="E473" t="s">
        <v>30</v>
      </c>
      <c r="F473" s="3">
        <v>85399</v>
      </c>
      <c r="G473" t="s">
        <v>17</v>
      </c>
      <c r="H473" t="s">
        <v>17</v>
      </c>
      <c r="I473" s="4" t="str">
        <f>VLOOKUP(A473, gaming_health_data!A:N, 2, FALSE)</f>
        <v>PC</v>
      </c>
      <c r="J473" t="str">
        <f>VLOOKUP(A473, gaming_health_data!A:N, 3, FALSE)</f>
        <v>Sports</v>
      </c>
      <c r="K473" t="str">
        <f>VLOOKUP(A473, gaming_health_data!A:N, 4, FALSE)</f>
        <v>Habit</v>
      </c>
      <c r="L473">
        <f>VLOOKUP(A473, gaming_health_data!A:N, 5, FALSE)</f>
        <v>11</v>
      </c>
      <c r="M473">
        <f>VLOOKUP(A473, gaming_health_data!A:N, 6, FALSE)</f>
        <v>366</v>
      </c>
      <c r="N473">
        <f>VLOOKUP(A473, gaming_health_data!A:N, 7, FALSE)</f>
        <v>4</v>
      </c>
      <c r="O473">
        <f>VLOOKUP(A473, gaming_health_data!A:N, 9, FALSE)</f>
        <v>37</v>
      </c>
      <c r="P473">
        <f>VLOOKUP(A473, gaming_health_data!A:N, 10, FALSE)</f>
        <v>40</v>
      </c>
      <c r="Q473">
        <f>VLOOKUP(A473, gaming_health_data!A:N, 11, FALSE)</f>
        <v>80</v>
      </c>
      <c r="R473">
        <f>VLOOKUP(A473, gaming_health_data!A:N, 12, FALSE)</f>
        <v>96</v>
      </c>
      <c r="S473">
        <f>VLOOKUP(A473, gaming_health_data!A:N, 13, FALSE)</f>
        <v>83</v>
      </c>
      <c r="T473">
        <f>VLOOKUP(A473, gaming_health_data!A:N, 14, FALSE)</f>
        <v>22</v>
      </c>
    </row>
    <row r="474" spans="1:20" ht="15.75">
      <c r="A474">
        <v>10484</v>
      </c>
      <c r="B474" t="s">
        <v>1354</v>
      </c>
      <c r="C474">
        <v>29</v>
      </c>
      <c r="D474" t="s">
        <v>27</v>
      </c>
      <c r="E474" t="s">
        <v>53</v>
      </c>
      <c r="F474" s="3">
        <v>47619</v>
      </c>
      <c r="G474" t="s">
        <v>17</v>
      </c>
      <c r="H474" t="s">
        <v>17</v>
      </c>
      <c r="I474" s="4" t="str">
        <f>VLOOKUP(A474, gaming_health_data!A:N, 2, FALSE)</f>
        <v>PC</v>
      </c>
      <c r="J474" t="str">
        <f>VLOOKUP(A474, gaming_health_data!A:N, 3, FALSE)</f>
        <v>Fighting</v>
      </c>
      <c r="K474" t="str">
        <f>VLOOKUP(A474, gaming_health_data!A:N, 4, FALSE)</f>
        <v>Loneliness</v>
      </c>
      <c r="L474">
        <f>VLOOKUP(A474, gaming_health_data!A:N, 5, FALSE)</f>
        <v>1</v>
      </c>
      <c r="M474">
        <f>VLOOKUP(A474, gaming_health_data!A:N, 6, FALSE)</f>
        <v>975</v>
      </c>
      <c r="N474">
        <f>VLOOKUP(A474, gaming_health_data!A:N, 7, FALSE)</f>
        <v>5</v>
      </c>
      <c r="O474">
        <f>VLOOKUP(A474, gaming_health_data!A:N, 9, FALSE)</f>
        <v>24</v>
      </c>
      <c r="P474">
        <f>VLOOKUP(A474, gaming_health_data!A:N, 10, FALSE)</f>
        <v>35</v>
      </c>
      <c r="Q474">
        <f>VLOOKUP(A474, gaming_health_data!A:N, 11, FALSE)</f>
        <v>96</v>
      </c>
      <c r="R474">
        <f>VLOOKUP(A474, gaming_health_data!A:N, 12, FALSE)</f>
        <v>10</v>
      </c>
      <c r="S474">
        <f>VLOOKUP(A474, gaming_health_data!A:N, 13, FALSE)</f>
        <v>39</v>
      </c>
      <c r="T474">
        <f>VLOOKUP(A474, gaming_health_data!A:N, 14, FALSE)</f>
        <v>44</v>
      </c>
    </row>
    <row r="475" spans="1:20" ht="15.75">
      <c r="A475">
        <v>10485</v>
      </c>
      <c r="B475" t="s">
        <v>1355</v>
      </c>
      <c r="C475">
        <v>32</v>
      </c>
      <c r="D475" t="s">
        <v>26</v>
      </c>
      <c r="E475" t="s">
        <v>54</v>
      </c>
      <c r="F475" s="3">
        <v>14853</v>
      </c>
      <c r="G475" t="s">
        <v>21</v>
      </c>
      <c r="H475" t="s">
        <v>21</v>
      </c>
      <c r="I475" s="4" t="str">
        <f>VLOOKUP(A475, gaming_health_data!A:N, 2, FALSE)</f>
        <v>PC</v>
      </c>
      <c r="J475" t="str">
        <f>VLOOKUP(A475, gaming_health_data!A:N, 3, FALSE)</f>
        <v>Horror</v>
      </c>
      <c r="K475" t="str">
        <f>VLOOKUP(A475, gaming_health_data!A:N, 4, FALSE)</f>
        <v>Challenge</v>
      </c>
      <c r="L475">
        <f>VLOOKUP(A475, gaming_health_data!A:N, 5, FALSE)</f>
        <v>1</v>
      </c>
      <c r="M475">
        <f>VLOOKUP(A475, gaming_health_data!A:N, 6, FALSE)</f>
        <v>751</v>
      </c>
      <c r="N475">
        <f>VLOOKUP(A475, gaming_health_data!A:N, 7, FALSE)</f>
        <v>7</v>
      </c>
      <c r="O475">
        <f>VLOOKUP(A475, gaming_health_data!A:N, 9, FALSE)</f>
        <v>46</v>
      </c>
      <c r="P475">
        <f>VLOOKUP(A475, gaming_health_data!A:N, 10, FALSE)</f>
        <v>99</v>
      </c>
      <c r="Q475">
        <f>VLOOKUP(A475, gaming_health_data!A:N, 11, FALSE)</f>
        <v>20</v>
      </c>
      <c r="R475">
        <f>VLOOKUP(A475, gaming_health_data!A:N, 12, FALSE)</f>
        <v>72</v>
      </c>
      <c r="S475">
        <f>VLOOKUP(A475, gaming_health_data!A:N, 13, FALSE)</f>
        <v>2</v>
      </c>
      <c r="T475">
        <f>VLOOKUP(A475, gaming_health_data!A:N, 14, FALSE)</f>
        <v>46</v>
      </c>
    </row>
    <row r="476" spans="1:20" ht="15.75">
      <c r="A476">
        <v>10486</v>
      </c>
      <c r="B476" t="s">
        <v>1356</v>
      </c>
      <c r="C476">
        <v>31</v>
      </c>
      <c r="D476" t="s">
        <v>26</v>
      </c>
      <c r="E476" t="s">
        <v>44</v>
      </c>
      <c r="F476" s="3">
        <v>155766</v>
      </c>
      <c r="G476" t="s">
        <v>17</v>
      </c>
      <c r="H476" t="s">
        <v>17</v>
      </c>
      <c r="I476" s="4" t="str">
        <f>VLOOKUP(A476, gaming_health_data!A:N, 2, FALSE)</f>
        <v>Cell Phone</v>
      </c>
      <c r="J476" t="str">
        <f>VLOOKUP(A476, gaming_health_data!A:N, 3, FALSE)</f>
        <v>MOBA</v>
      </c>
      <c r="K476" t="str">
        <f>VLOOKUP(A476, gaming_health_data!A:N, 4, FALSE)</f>
        <v>Habit</v>
      </c>
      <c r="L476">
        <f>VLOOKUP(A476, gaming_health_data!A:N, 5, FALSE)</f>
        <v>3</v>
      </c>
      <c r="M476">
        <f>VLOOKUP(A476, gaming_health_data!A:N, 6, FALSE)</f>
        <v>590</v>
      </c>
      <c r="N476">
        <f>VLOOKUP(A476, gaming_health_data!A:N, 7, FALSE)</f>
        <v>11</v>
      </c>
      <c r="O476">
        <f>VLOOKUP(A476, gaming_health_data!A:N, 9, FALSE)</f>
        <v>25</v>
      </c>
      <c r="P476">
        <f>VLOOKUP(A476, gaming_health_data!A:N, 10, FALSE)</f>
        <v>52</v>
      </c>
      <c r="Q476">
        <f>VLOOKUP(A476, gaming_health_data!A:N, 11, FALSE)</f>
        <v>68</v>
      </c>
      <c r="R476">
        <f>VLOOKUP(A476, gaming_health_data!A:N, 12, FALSE)</f>
        <v>40</v>
      </c>
      <c r="S476">
        <f>VLOOKUP(A476, gaming_health_data!A:N, 13, FALSE)</f>
        <v>60</v>
      </c>
      <c r="T476">
        <f>VLOOKUP(A476, gaming_health_data!A:N, 14, FALSE)</f>
        <v>69</v>
      </c>
    </row>
    <row r="477" spans="1:20" ht="15.75">
      <c r="A477">
        <v>10487</v>
      </c>
      <c r="B477" t="s">
        <v>1357</v>
      </c>
      <c r="C477">
        <v>24</v>
      </c>
      <c r="D477" t="s">
        <v>15</v>
      </c>
      <c r="E477" t="s">
        <v>41</v>
      </c>
      <c r="F477" s="3">
        <v>99036</v>
      </c>
      <c r="G477" t="s">
        <v>21</v>
      </c>
      <c r="H477" t="s">
        <v>17</v>
      </c>
      <c r="I477" s="4" t="str">
        <f>VLOOKUP(A477, gaming_health_data!A:N, 2, FALSE)</f>
        <v>PlayStation</v>
      </c>
      <c r="J477" t="str">
        <f>VLOOKUP(A477, gaming_health_data!A:N, 3, FALSE)</f>
        <v>Racing</v>
      </c>
      <c r="K477" t="str">
        <f>VLOOKUP(A477, gaming_health_data!A:N, 4, FALSE)</f>
        <v>Challenge</v>
      </c>
      <c r="L477">
        <f>VLOOKUP(A477, gaming_health_data!A:N, 5, FALSE)</f>
        <v>7</v>
      </c>
      <c r="M477">
        <f>VLOOKUP(A477, gaming_health_data!A:N, 6, FALSE)</f>
        <v>92</v>
      </c>
      <c r="N477">
        <f>VLOOKUP(A477, gaming_health_data!A:N, 7, FALSE)</f>
        <v>6</v>
      </c>
      <c r="O477">
        <f>VLOOKUP(A477, gaming_health_data!A:N, 9, FALSE)</f>
        <v>71</v>
      </c>
      <c r="P477">
        <f>VLOOKUP(A477, gaming_health_data!A:N, 10, FALSE)</f>
        <v>43</v>
      </c>
      <c r="Q477">
        <f>VLOOKUP(A477, gaming_health_data!A:N, 11, FALSE)</f>
        <v>81</v>
      </c>
      <c r="R477">
        <f>VLOOKUP(A477, gaming_health_data!A:N, 12, FALSE)</f>
        <v>73</v>
      </c>
      <c r="S477">
        <f>VLOOKUP(A477, gaming_health_data!A:N, 13, FALSE)</f>
        <v>26</v>
      </c>
      <c r="T477">
        <f>VLOOKUP(A477, gaming_health_data!A:N, 14, FALSE)</f>
        <v>9</v>
      </c>
    </row>
    <row r="478" spans="1:20" ht="15.75">
      <c r="A478">
        <v>10488</v>
      </c>
      <c r="B478" t="s">
        <v>1358</v>
      </c>
      <c r="C478">
        <v>32</v>
      </c>
      <c r="D478" t="s">
        <v>26</v>
      </c>
      <c r="E478" t="s">
        <v>22</v>
      </c>
      <c r="F478" s="3">
        <v>93918</v>
      </c>
      <c r="G478" t="s">
        <v>21</v>
      </c>
      <c r="H478" t="s">
        <v>21</v>
      </c>
      <c r="I478" s="4" t="str">
        <f>VLOOKUP(A478, gaming_health_data!A:N, 2, FALSE)</f>
        <v>Tablet</v>
      </c>
      <c r="J478" t="str">
        <f>VLOOKUP(A478, gaming_health_data!A:N, 3, FALSE)</f>
        <v>RPG</v>
      </c>
      <c r="K478" t="str">
        <f>VLOOKUP(A478, gaming_health_data!A:N, 4, FALSE)</f>
        <v>Escapism</v>
      </c>
      <c r="L478">
        <f>VLOOKUP(A478, gaming_health_data!A:N, 5, FALSE)</f>
        <v>6</v>
      </c>
      <c r="M478">
        <f>VLOOKUP(A478, gaming_health_data!A:N, 6, FALSE)</f>
        <v>215</v>
      </c>
      <c r="N478">
        <f>VLOOKUP(A478, gaming_health_data!A:N, 7, FALSE)</f>
        <v>5</v>
      </c>
      <c r="O478">
        <f>VLOOKUP(A478, gaming_health_data!A:N, 9, FALSE)</f>
        <v>78</v>
      </c>
      <c r="P478">
        <f>VLOOKUP(A478, gaming_health_data!A:N, 10, FALSE)</f>
        <v>7</v>
      </c>
      <c r="Q478">
        <f>VLOOKUP(A478, gaming_health_data!A:N, 11, FALSE)</f>
        <v>72</v>
      </c>
      <c r="R478">
        <f>VLOOKUP(A478, gaming_health_data!A:N, 12, FALSE)</f>
        <v>15</v>
      </c>
      <c r="S478">
        <f>VLOOKUP(A478, gaming_health_data!A:N, 13, FALSE)</f>
        <v>23</v>
      </c>
      <c r="T478">
        <f>VLOOKUP(A478, gaming_health_data!A:N, 14, FALSE)</f>
        <v>98</v>
      </c>
    </row>
    <row r="479" spans="1:20" ht="15.75">
      <c r="A479">
        <v>10489</v>
      </c>
      <c r="B479" t="s">
        <v>1359</v>
      </c>
      <c r="C479">
        <v>29</v>
      </c>
      <c r="D479" t="s">
        <v>27</v>
      </c>
      <c r="E479" t="s">
        <v>56</v>
      </c>
      <c r="F479" s="3">
        <v>197677</v>
      </c>
      <c r="G479" t="s">
        <v>21</v>
      </c>
      <c r="H479" t="s">
        <v>21</v>
      </c>
      <c r="I479" s="4" t="str">
        <f>VLOOKUP(A479, gaming_health_data!A:N, 2, FALSE)</f>
        <v>Nintendo</v>
      </c>
      <c r="J479" t="str">
        <f>VLOOKUP(A479, gaming_health_data!A:N, 3, FALSE)</f>
        <v>MOBA</v>
      </c>
      <c r="K479" t="str">
        <f>VLOOKUP(A479, gaming_health_data!A:N, 4, FALSE)</f>
        <v>Boredom</v>
      </c>
      <c r="L479">
        <f>VLOOKUP(A479, gaming_health_data!A:N, 5, FALSE)</f>
        <v>8</v>
      </c>
      <c r="M479">
        <f>VLOOKUP(A479, gaming_health_data!A:N, 6, FALSE)</f>
        <v>452</v>
      </c>
      <c r="N479">
        <f>VLOOKUP(A479, gaming_health_data!A:N, 7, FALSE)</f>
        <v>5</v>
      </c>
      <c r="O479">
        <f>VLOOKUP(A479, gaming_health_data!A:N, 9, FALSE)</f>
        <v>85</v>
      </c>
      <c r="P479">
        <f>VLOOKUP(A479, gaming_health_data!A:N, 10, FALSE)</f>
        <v>50</v>
      </c>
      <c r="Q479">
        <f>VLOOKUP(A479, gaming_health_data!A:N, 11, FALSE)</f>
        <v>15</v>
      </c>
      <c r="R479">
        <f>VLOOKUP(A479, gaming_health_data!A:N, 12, FALSE)</f>
        <v>54</v>
      </c>
      <c r="S479">
        <f>VLOOKUP(A479, gaming_health_data!A:N, 13, FALSE)</f>
        <v>6</v>
      </c>
      <c r="T479">
        <f>VLOOKUP(A479, gaming_health_data!A:N, 14, FALSE)</f>
        <v>11</v>
      </c>
    </row>
    <row r="480" spans="1:20" ht="15.75">
      <c r="A480">
        <v>10490</v>
      </c>
      <c r="B480" t="s">
        <v>1360</v>
      </c>
      <c r="C480">
        <v>34</v>
      </c>
      <c r="D480" t="s">
        <v>26</v>
      </c>
      <c r="E480" t="s">
        <v>27</v>
      </c>
      <c r="F480" s="3">
        <v>151684</v>
      </c>
      <c r="G480" t="s">
        <v>17</v>
      </c>
      <c r="H480" t="s">
        <v>17</v>
      </c>
      <c r="I480" s="4" t="str">
        <f>VLOOKUP(A480, gaming_health_data!A:N, 2, FALSE)</f>
        <v>Xbox</v>
      </c>
      <c r="J480" t="str">
        <f>VLOOKUP(A480, gaming_health_data!A:N, 3, FALSE)</f>
        <v>Fighting</v>
      </c>
      <c r="K480" t="str">
        <f>VLOOKUP(A480, gaming_health_data!A:N, 4, FALSE)</f>
        <v>Escapism</v>
      </c>
      <c r="L480">
        <f>VLOOKUP(A480, gaming_health_data!A:N, 5, FALSE)</f>
        <v>2</v>
      </c>
      <c r="M480">
        <f>VLOOKUP(A480, gaming_health_data!A:N, 6, FALSE)</f>
        <v>290</v>
      </c>
      <c r="N480">
        <f>VLOOKUP(A480, gaming_health_data!A:N, 7, FALSE)</f>
        <v>9</v>
      </c>
      <c r="O480">
        <f>VLOOKUP(A480, gaming_health_data!A:N, 9, FALSE)</f>
        <v>19</v>
      </c>
      <c r="P480">
        <f>VLOOKUP(A480, gaming_health_data!A:N, 10, FALSE)</f>
        <v>85</v>
      </c>
      <c r="Q480">
        <f>VLOOKUP(A480, gaming_health_data!A:N, 11, FALSE)</f>
        <v>7</v>
      </c>
      <c r="R480">
        <f>VLOOKUP(A480, gaming_health_data!A:N, 12, FALSE)</f>
        <v>99</v>
      </c>
      <c r="S480">
        <f>VLOOKUP(A480, gaming_health_data!A:N, 13, FALSE)</f>
        <v>61</v>
      </c>
      <c r="T480">
        <f>VLOOKUP(A480, gaming_health_data!A:N, 14, FALSE)</f>
        <v>28</v>
      </c>
    </row>
    <row r="481" spans="1:20" ht="15.75">
      <c r="A481">
        <v>10491</v>
      </c>
      <c r="B481" t="s">
        <v>1361</v>
      </c>
      <c r="C481">
        <v>18</v>
      </c>
      <c r="D481" t="s">
        <v>26</v>
      </c>
      <c r="E481" t="s">
        <v>53</v>
      </c>
      <c r="F481" s="3">
        <v>128130</v>
      </c>
      <c r="G481" t="s">
        <v>17</v>
      </c>
      <c r="H481" t="s">
        <v>21</v>
      </c>
      <c r="I481" s="4" t="str">
        <f>VLOOKUP(A481, gaming_health_data!A:N, 2, FALSE)</f>
        <v>PC</v>
      </c>
      <c r="J481" t="str">
        <f>VLOOKUP(A481, gaming_health_data!A:N, 3, FALSE)</f>
        <v>Racing</v>
      </c>
      <c r="K481" t="str">
        <f>VLOOKUP(A481, gaming_health_data!A:N, 4, FALSE)</f>
        <v>Stress Relief</v>
      </c>
      <c r="L481">
        <f>VLOOKUP(A481, gaming_health_data!A:N, 5, FALSE)</f>
        <v>11</v>
      </c>
      <c r="M481">
        <f>VLOOKUP(A481, gaming_health_data!A:N, 6, FALSE)</f>
        <v>835</v>
      </c>
      <c r="N481">
        <f>VLOOKUP(A481, gaming_health_data!A:N, 7, FALSE)</f>
        <v>11</v>
      </c>
      <c r="O481">
        <f>VLOOKUP(A481, gaming_health_data!A:N, 9, FALSE)</f>
        <v>98</v>
      </c>
      <c r="P481">
        <f>VLOOKUP(A481, gaming_health_data!A:N, 10, FALSE)</f>
        <v>54</v>
      </c>
      <c r="Q481">
        <f>VLOOKUP(A481, gaming_health_data!A:N, 11, FALSE)</f>
        <v>5</v>
      </c>
      <c r="R481">
        <f>VLOOKUP(A481, gaming_health_data!A:N, 12, FALSE)</f>
        <v>76</v>
      </c>
      <c r="S481">
        <f>VLOOKUP(A481, gaming_health_data!A:N, 13, FALSE)</f>
        <v>7</v>
      </c>
      <c r="T481">
        <f>VLOOKUP(A481, gaming_health_data!A:N, 14, FALSE)</f>
        <v>35</v>
      </c>
    </row>
    <row r="482" spans="1:20" ht="15.75">
      <c r="A482">
        <v>10492</v>
      </c>
      <c r="B482" t="s">
        <v>1362</v>
      </c>
      <c r="C482">
        <v>21</v>
      </c>
      <c r="D482" t="s">
        <v>15</v>
      </c>
      <c r="E482" t="s">
        <v>27</v>
      </c>
      <c r="F482" s="3">
        <v>100157</v>
      </c>
      <c r="G482" t="s">
        <v>21</v>
      </c>
      <c r="H482" t="s">
        <v>21</v>
      </c>
      <c r="I482" s="4" t="str">
        <f>VLOOKUP(A482, gaming_health_data!A:N, 2, FALSE)</f>
        <v>Nintendo</v>
      </c>
      <c r="J482" t="str">
        <f>VLOOKUP(A482, gaming_health_data!A:N, 3, FALSE)</f>
        <v>Survival</v>
      </c>
      <c r="K482" t="str">
        <f>VLOOKUP(A482, gaming_health_data!A:N, 4, FALSE)</f>
        <v>Habit</v>
      </c>
      <c r="L482">
        <f>VLOOKUP(A482, gaming_health_data!A:N, 5, FALSE)</f>
        <v>8</v>
      </c>
      <c r="M482">
        <f>VLOOKUP(A482, gaming_health_data!A:N, 6, FALSE)</f>
        <v>984</v>
      </c>
      <c r="N482">
        <f>VLOOKUP(A482, gaming_health_data!A:N, 7, FALSE)</f>
        <v>11</v>
      </c>
      <c r="O482">
        <f>VLOOKUP(A482, gaming_health_data!A:N, 9, FALSE)</f>
        <v>3</v>
      </c>
      <c r="P482">
        <f>VLOOKUP(A482, gaming_health_data!A:N, 10, FALSE)</f>
        <v>5</v>
      </c>
      <c r="Q482">
        <f>VLOOKUP(A482, gaming_health_data!A:N, 11, FALSE)</f>
        <v>17</v>
      </c>
      <c r="R482">
        <f>VLOOKUP(A482, gaming_health_data!A:N, 12, FALSE)</f>
        <v>45</v>
      </c>
      <c r="S482">
        <f>VLOOKUP(A482, gaming_health_data!A:N, 13, FALSE)</f>
        <v>97</v>
      </c>
      <c r="T482">
        <f>VLOOKUP(A482, gaming_health_data!A:N, 14, FALSE)</f>
        <v>81</v>
      </c>
    </row>
    <row r="483" spans="1:20" ht="15.75">
      <c r="A483">
        <v>10493</v>
      </c>
      <c r="B483" t="s">
        <v>1363</v>
      </c>
      <c r="C483">
        <v>22</v>
      </c>
      <c r="D483" t="s">
        <v>27</v>
      </c>
      <c r="E483" t="s">
        <v>53</v>
      </c>
      <c r="F483" s="3">
        <v>60003</v>
      </c>
      <c r="G483" t="s">
        <v>17</v>
      </c>
      <c r="H483" t="s">
        <v>21</v>
      </c>
      <c r="I483" s="4" t="str">
        <f>VLOOKUP(A483, gaming_health_data!A:N, 2, FALSE)</f>
        <v>PC</v>
      </c>
      <c r="J483" t="str">
        <f>VLOOKUP(A483, gaming_health_data!A:N, 3, FALSE)</f>
        <v>RPG</v>
      </c>
      <c r="K483" t="str">
        <f>VLOOKUP(A483, gaming_health_data!A:N, 4, FALSE)</f>
        <v>Entertainment</v>
      </c>
      <c r="L483">
        <f>VLOOKUP(A483, gaming_health_data!A:N, 5, FALSE)</f>
        <v>4</v>
      </c>
      <c r="M483">
        <f>VLOOKUP(A483, gaming_health_data!A:N, 6, FALSE)</f>
        <v>730</v>
      </c>
      <c r="N483">
        <f>VLOOKUP(A483, gaming_health_data!A:N, 7, FALSE)</f>
        <v>4</v>
      </c>
      <c r="O483">
        <f>VLOOKUP(A483, gaming_health_data!A:N, 9, FALSE)</f>
        <v>1</v>
      </c>
      <c r="P483">
        <f>VLOOKUP(A483, gaming_health_data!A:N, 10, FALSE)</f>
        <v>84</v>
      </c>
      <c r="Q483">
        <f>VLOOKUP(A483, gaming_health_data!A:N, 11, FALSE)</f>
        <v>42</v>
      </c>
      <c r="R483">
        <f>VLOOKUP(A483, gaming_health_data!A:N, 12, FALSE)</f>
        <v>94</v>
      </c>
      <c r="S483">
        <f>VLOOKUP(A483, gaming_health_data!A:N, 13, FALSE)</f>
        <v>39</v>
      </c>
      <c r="T483">
        <f>VLOOKUP(A483, gaming_health_data!A:N, 14, FALSE)</f>
        <v>16</v>
      </c>
    </row>
    <row r="484" spans="1:20" ht="15.75">
      <c r="A484">
        <v>10494</v>
      </c>
      <c r="B484" t="s">
        <v>1364</v>
      </c>
      <c r="C484">
        <v>33</v>
      </c>
      <c r="D484" t="s">
        <v>15</v>
      </c>
      <c r="E484" t="s">
        <v>30</v>
      </c>
      <c r="F484" s="3">
        <v>93495</v>
      </c>
      <c r="G484" t="s">
        <v>21</v>
      </c>
      <c r="H484" t="s">
        <v>21</v>
      </c>
      <c r="I484" s="4" t="str">
        <f>VLOOKUP(A484, gaming_health_data!A:N, 2, FALSE)</f>
        <v>PlayStation</v>
      </c>
      <c r="J484" t="str">
        <f>VLOOKUP(A484, gaming_health_data!A:N, 3, FALSE)</f>
        <v>Survival</v>
      </c>
      <c r="K484" t="str">
        <f>VLOOKUP(A484, gaming_health_data!A:N, 4, FALSE)</f>
        <v>Social Interaction</v>
      </c>
      <c r="L484">
        <f>VLOOKUP(A484, gaming_health_data!A:N, 5, FALSE)</f>
        <v>5</v>
      </c>
      <c r="M484">
        <f>VLOOKUP(A484, gaming_health_data!A:N, 6, FALSE)</f>
        <v>429</v>
      </c>
      <c r="N484">
        <f>VLOOKUP(A484, gaming_health_data!A:N, 7, FALSE)</f>
        <v>8</v>
      </c>
      <c r="O484">
        <f>VLOOKUP(A484, gaming_health_data!A:N, 9, FALSE)</f>
        <v>50</v>
      </c>
      <c r="P484">
        <f>VLOOKUP(A484, gaming_health_data!A:N, 10, FALSE)</f>
        <v>13</v>
      </c>
      <c r="Q484">
        <f>VLOOKUP(A484, gaming_health_data!A:N, 11, FALSE)</f>
        <v>61</v>
      </c>
      <c r="R484">
        <f>VLOOKUP(A484, gaming_health_data!A:N, 12, FALSE)</f>
        <v>20</v>
      </c>
      <c r="S484">
        <f>VLOOKUP(A484, gaming_health_data!A:N, 13, FALSE)</f>
        <v>95</v>
      </c>
      <c r="T484">
        <f>VLOOKUP(A484, gaming_health_data!A:N, 14, FALSE)</f>
        <v>96</v>
      </c>
    </row>
    <row r="485" spans="1:20" ht="15.75">
      <c r="A485">
        <v>10495</v>
      </c>
      <c r="B485" t="s">
        <v>1365</v>
      </c>
      <c r="C485">
        <v>19</v>
      </c>
      <c r="D485" t="s">
        <v>15</v>
      </c>
      <c r="E485" t="s">
        <v>36</v>
      </c>
      <c r="F485" s="3">
        <v>98107</v>
      </c>
      <c r="G485" t="s">
        <v>17</v>
      </c>
      <c r="H485" t="s">
        <v>17</v>
      </c>
      <c r="I485" s="4" t="str">
        <f>VLOOKUP(A485, gaming_health_data!A:N, 2, FALSE)</f>
        <v>PlayStation</v>
      </c>
      <c r="J485" t="str">
        <f>VLOOKUP(A485, gaming_health_data!A:N, 3, FALSE)</f>
        <v>FPS</v>
      </c>
      <c r="K485" t="str">
        <f>VLOOKUP(A485, gaming_health_data!A:N, 4, FALSE)</f>
        <v>Social Interaction</v>
      </c>
      <c r="L485">
        <f>VLOOKUP(A485, gaming_health_data!A:N, 5, FALSE)</f>
        <v>5</v>
      </c>
      <c r="M485">
        <f>VLOOKUP(A485, gaming_health_data!A:N, 6, FALSE)</f>
        <v>298</v>
      </c>
      <c r="N485">
        <f>VLOOKUP(A485, gaming_health_data!A:N, 7, FALSE)</f>
        <v>9</v>
      </c>
      <c r="O485">
        <f>VLOOKUP(A485, gaming_health_data!A:N, 9, FALSE)</f>
        <v>50</v>
      </c>
      <c r="P485">
        <f>VLOOKUP(A485, gaming_health_data!A:N, 10, FALSE)</f>
        <v>90</v>
      </c>
      <c r="Q485">
        <f>VLOOKUP(A485, gaming_health_data!A:N, 11, FALSE)</f>
        <v>41</v>
      </c>
      <c r="R485">
        <f>VLOOKUP(A485, gaming_health_data!A:N, 12, FALSE)</f>
        <v>21</v>
      </c>
      <c r="S485">
        <f>VLOOKUP(A485, gaming_health_data!A:N, 13, FALSE)</f>
        <v>69</v>
      </c>
      <c r="T485">
        <f>VLOOKUP(A485, gaming_health_data!A:N, 14, FALSE)</f>
        <v>12</v>
      </c>
    </row>
    <row r="486" spans="1:20" ht="15.75">
      <c r="A486">
        <v>10496</v>
      </c>
      <c r="B486" t="s">
        <v>1366</v>
      </c>
      <c r="C486">
        <v>20</v>
      </c>
      <c r="D486" t="s">
        <v>15</v>
      </c>
      <c r="E486" t="s">
        <v>30</v>
      </c>
      <c r="F486" s="3">
        <v>44756</v>
      </c>
      <c r="G486" t="s">
        <v>17</v>
      </c>
      <c r="H486" t="s">
        <v>17</v>
      </c>
      <c r="I486" s="4" t="str">
        <f>VLOOKUP(A486, gaming_health_data!A:N, 2, FALSE)</f>
        <v>Cell Phone</v>
      </c>
      <c r="J486" t="str">
        <f>VLOOKUP(A486, gaming_health_data!A:N, 3, FALSE)</f>
        <v>Racing</v>
      </c>
      <c r="K486" t="str">
        <f>VLOOKUP(A486, gaming_health_data!A:N, 4, FALSE)</f>
        <v>Habit</v>
      </c>
      <c r="L486">
        <f>VLOOKUP(A486, gaming_health_data!A:N, 5, FALSE)</f>
        <v>5</v>
      </c>
      <c r="M486">
        <f>VLOOKUP(A486, gaming_health_data!A:N, 6, FALSE)</f>
        <v>716</v>
      </c>
      <c r="N486">
        <f>VLOOKUP(A486, gaming_health_data!A:N, 7, FALSE)</f>
        <v>9</v>
      </c>
      <c r="O486">
        <f>VLOOKUP(A486, gaming_health_data!A:N, 9, FALSE)</f>
        <v>98</v>
      </c>
      <c r="P486">
        <f>VLOOKUP(A486, gaming_health_data!A:N, 10, FALSE)</f>
        <v>88</v>
      </c>
      <c r="Q486">
        <f>VLOOKUP(A486, gaming_health_data!A:N, 11, FALSE)</f>
        <v>35</v>
      </c>
      <c r="R486">
        <f>VLOOKUP(A486, gaming_health_data!A:N, 12, FALSE)</f>
        <v>17</v>
      </c>
      <c r="S486">
        <f>VLOOKUP(A486, gaming_health_data!A:N, 13, FALSE)</f>
        <v>13</v>
      </c>
      <c r="T486">
        <f>VLOOKUP(A486, gaming_health_data!A:N, 14, FALSE)</f>
        <v>17</v>
      </c>
    </row>
    <row r="487" spans="1:20" ht="15.75">
      <c r="A487">
        <v>10497</v>
      </c>
      <c r="B487" t="s">
        <v>1367</v>
      </c>
      <c r="C487">
        <v>31</v>
      </c>
      <c r="D487" t="s">
        <v>27</v>
      </c>
      <c r="E487" t="s">
        <v>56</v>
      </c>
      <c r="F487" s="3">
        <v>133172</v>
      </c>
      <c r="G487" t="s">
        <v>21</v>
      </c>
      <c r="H487" t="s">
        <v>21</v>
      </c>
      <c r="I487" s="4" t="str">
        <f>VLOOKUP(A487, gaming_health_data!A:N, 2, FALSE)</f>
        <v>Nintendo</v>
      </c>
      <c r="J487" t="str">
        <f>VLOOKUP(A487, gaming_health_data!A:N, 3, FALSE)</f>
        <v>Strategy</v>
      </c>
      <c r="K487" t="str">
        <f>VLOOKUP(A487, gaming_health_data!A:N, 4, FALSE)</f>
        <v>Boredom</v>
      </c>
      <c r="L487">
        <f>VLOOKUP(A487, gaming_health_data!A:N, 5, FALSE)</f>
        <v>10</v>
      </c>
      <c r="M487">
        <f>VLOOKUP(A487, gaming_health_data!A:N, 6, FALSE)</f>
        <v>905</v>
      </c>
      <c r="N487">
        <f>VLOOKUP(A487, gaming_health_data!A:N, 7, FALSE)</f>
        <v>9</v>
      </c>
      <c r="O487">
        <f>VLOOKUP(A487, gaming_health_data!A:N, 9, FALSE)</f>
        <v>61</v>
      </c>
      <c r="P487">
        <f>VLOOKUP(A487, gaming_health_data!A:N, 10, FALSE)</f>
        <v>71</v>
      </c>
      <c r="Q487">
        <f>VLOOKUP(A487, gaming_health_data!A:N, 11, FALSE)</f>
        <v>68</v>
      </c>
      <c r="R487">
        <f>VLOOKUP(A487, gaming_health_data!A:N, 12, FALSE)</f>
        <v>82</v>
      </c>
      <c r="S487">
        <f>VLOOKUP(A487, gaming_health_data!A:N, 13, FALSE)</f>
        <v>43</v>
      </c>
      <c r="T487">
        <f>VLOOKUP(A487, gaming_health_data!A:N, 14, FALSE)</f>
        <v>63</v>
      </c>
    </row>
    <row r="488" spans="1:20" ht="15.75">
      <c r="A488">
        <v>10498</v>
      </c>
      <c r="B488" t="s">
        <v>1368</v>
      </c>
      <c r="C488">
        <v>31</v>
      </c>
      <c r="D488" t="s">
        <v>27</v>
      </c>
      <c r="E488" t="s">
        <v>36</v>
      </c>
      <c r="F488" s="3">
        <v>11250</v>
      </c>
      <c r="G488" t="s">
        <v>17</v>
      </c>
      <c r="H488" t="s">
        <v>17</v>
      </c>
      <c r="I488" s="4" t="str">
        <f>VLOOKUP(A488, gaming_health_data!A:N, 2, FALSE)</f>
        <v>PC</v>
      </c>
      <c r="J488" t="str">
        <f>VLOOKUP(A488, gaming_health_data!A:N, 3, FALSE)</f>
        <v>Fighting</v>
      </c>
      <c r="K488" t="str">
        <f>VLOOKUP(A488, gaming_health_data!A:N, 4, FALSE)</f>
        <v>Stress Relief</v>
      </c>
      <c r="L488">
        <f>VLOOKUP(A488, gaming_health_data!A:N, 5, FALSE)</f>
        <v>3</v>
      </c>
      <c r="M488">
        <f>VLOOKUP(A488, gaming_health_data!A:N, 6, FALSE)</f>
        <v>294</v>
      </c>
      <c r="N488">
        <f>VLOOKUP(A488, gaming_health_data!A:N, 7, FALSE)</f>
        <v>4</v>
      </c>
      <c r="O488">
        <f>VLOOKUP(A488, gaming_health_data!A:N, 9, FALSE)</f>
        <v>64</v>
      </c>
      <c r="P488">
        <f>VLOOKUP(A488, gaming_health_data!A:N, 10, FALSE)</f>
        <v>17</v>
      </c>
      <c r="Q488">
        <f>VLOOKUP(A488, gaming_health_data!A:N, 11, FALSE)</f>
        <v>34</v>
      </c>
      <c r="R488">
        <f>VLOOKUP(A488, gaming_health_data!A:N, 12, FALSE)</f>
        <v>80</v>
      </c>
      <c r="S488">
        <f>VLOOKUP(A488, gaming_health_data!A:N, 13, FALSE)</f>
        <v>26</v>
      </c>
      <c r="T488">
        <f>VLOOKUP(A488, gaming_health_data!A:N, 14, FALSE)</f>
        <v>76</v>
      </c>
    </row>
    <row r="489" spans="1:20" ht="15.75">
      <c r="A489">
        <v>10499</v>
      </c>
      <c r="B489" t="s">
        <v>1369</v>
      </c>
      <c r="C489">
        <v>32</v>
      </c>
      <c r="D489" t="s">
        <v>26</v>
      </c>
      <c r="E489" t="s">
        <v>41</v>
      </c>
      <c r="F489" s="3">
        <v>6222</v>
      </c>
      <c r="G489" t="s">
        <v>17</v>
      </c>
      <c r="H489" t="s">
        <v>21</v>
      </c>
      <c r="I489" s="4" t="str">
        <f>VLOOKUP(A489, gaming_health_data!A:N, 2, FALSE)</f>
        <v>Tablet</v>
      </c>
      <c r="J489" t="str">
        <f>VLOOKUP(A489, gaming_health_data!A:N, 3, FALSE)</f>
        <v>MOBA</v>
      </c>
      <c r="K489" t="str">
        <f>VLOOKUP(A489, gaming_health_data!A:N, 4, FALSE)</f>
        <v>Loneliness</v>
      </c>
      <c r="L489">
        <f>VLOOKUP(A489, gaming_health_data!A:N, 5, FALSE)</f>
        <v>10</v>
      </c>
      <c r="M489">
        <f>VLOOKUP(A489, gaming_health_data!A:N, 6, FALSE)</f>
        <v>831</v>
      </c>
      <c r="N489">
        <f>VLOOKUP(A489, gaming_health_data!A:N, 7, FALSE)</f>
        <v>6</v>
      </c>
      <c r="O489">
        <f>VLOOKUP(A489, gaming_health_data!A:N, 9, FALSE)</f>
        <v>15</v>
      </c>
      <c r="P489">
        <f>VLOOKUP(A489, gaming_health_data!A:N, 10, FALSE)</f>
        <v>67</v>
      </c>
      <c r="Q489">
        <f>VLOOKUP(A489, gaming_health_data!A:N, 11, FALSE)</f>
        <v>94</v>
      </c>
      <c r="R489">
        <f>VLOOKUP(A489, gaming_health_data!A:N, 12, FALSE)</f>
        <v>65</v>
      </c>
      <c r="S489">
        <f>VLOOKUP(A489, gaming_health_data!A:N, 13, FALSE)</f>
        <v>27</v>
      </c>
      <c r="T489">
        <f>VLOOKUP(A489, gaming_health_data!A:N, 14, FALSE)</f>
        <v>13</v>
      </c>
    </row>
    <row r="490" spans="1:20" ht="15.75">
      <c r="A490">
        <v>10500</v>
      </c>
      <c r="B490" t="s">
        <v>1370</v>
      </c>
      <c r="C490">
        <v>18</v>
      </c>
      <c r="D490" t="s">
        <v>15</v>
      </c>
      <c r="E490" t="s">
        <v>16</v>
      </c>
      <c r="F490" s="3">
        <v>195220</v>
      </c>
      <c r="G490" t="s">
        <v>21</v>
      </c>
      <c r="H490" t="s">
        <v>17</v>
      </c>
      <c r="I490" s="4" t="str">
        <f>VLOOKUP(A490, gaming_health_data!A:N, 2, FALSE)</f>
        <v>Nintendo</v>
      </c>
      <c r="J490" t="str">
        <f>VLOOKUP(A490, gaming_health_data!A:N, 3, FALSE)</f>
        <v>Fighting</v>
      </c>
      <c r="K490" t="str">
        <f>VLOOKUP(A490, gaming_health_data!A:N, 4, FALSE)</f>
        <v>Relaxation</v>
      </c>
      <c r="L490">
        <f>VLOOKUP(A490, gaming_health_data!A:N, 5, FALSE)</f>
        <v>9</v>
      </c>
      <c r="M490">
        <f>VLOOKUP(A490, gaming_health_data!A:N, 6, FALSE)</f>
        <v>978</v>
      </c>
      <c r="N490">
        <f>VLOOKUP(A490, gaming_health_data!A:N, 7, FALSE)</f>
        <v>7</v>
      </c>
      <c r="O490">
        <f>VLOOKUP(A490, gaming_health_data!A:N, 9, FALSE)</f>
        <v>61</v>
      </c>
      <c r="P490">
        <f>VLOOKUP(A490, gaming_health_data!A:N, 10, FALSE)</f>
        <v>87</v>
      </c>
      <c r="Q490">
        <f>VLOOKUP(A490, gaming_health_data!A:N, 11, FALSE)</f>
        <v>27</v>
      </c>
      <c r="R490">
        <f>VLOOKUP(A490, gaming_health_data!A:N, 12, FALSE)</f>
        <v>6</v>
      </c>
      <c r="S490">
        <f>VLOOKUP(A490, gaming_health_data!A:N, 13, FALSE)</f>
        <v>31</v>
      </c>
      <c r="T490">
        <f>VLOOKUP(A490, gaming_health_data!A:N, 14, FALSE)</f>
        <v>8</v>
      </c>
    </row>
    <row r="491" spans="1:20" ht="15.75">
      <c r="A491">
        <v>10501</v>
      </c>
      <c r="B491" t="s">
        <v>1371</v>
      </c>
      <c r="C491">
        <v>23</v>
      </c>
      <c r="D491" t="s">
        <v>15</v>
      </c>
      <c r="E491" t="s">
        <v>53</v>
      </c>
      <c r="F491" s="3">
        <v>64309</v>
      </c>
      <c r="G491" t="s">
        <v>17</v>
      </c>
      <c r="H491" t="s">
        <v>17</v>
      </c>
      <c r="I491" s="4" t="str">
        <f>VLOOKUP(A491, gaming_health_data!A:N, 2, FALSE)</f>
        <v>Nintendo</v>
      </c>
      <c r="J491" t="str">
        <f>VLOOKUP(A491, gaming_health_data!A:N, 3, FALSE)</f>
        <v>Sports</v>
      </c>
      <c r="K491" t="str">
        <f>VLOOKUP(A491, gaming_health_data!A:N, 4, FALSE)</f>
        <v>Escapism</v>
      </c>
      <c r="L491">
        <f>VLOOKUP(A491, gaming_health_data!A:N, 5, FALSE)</f>
        <v>8</v>
      </c>
      <c r="M491">
        <f>VLOOKUP(A491, gaming_health_data!A:N, 6, FALSE)</f>
        <v>623</v>
      </c>
      <c r="N491">
        <f>VLOOKUP(A491, gaming_health_data!A:N, 7, FALSE)</f>
        <v>7</v>
      </c>
      <c r="O491">
        <f>VLOOKUP(A491, gaming_health_data!A:N, 9, FALSE)</f>
        <v>52</v>
      </c>
      <c r="P491">
        <f>VLOOKUP(A491, gaming_health_data!A:N, 10, FALSE)</f>
        <v>8</v>
      </c>
      <c r="Q491">
        <f>VLOOKUP(A491, gaming_health_data!A:N, 11, FALSE)</f>
        <v>20</v>
      </c>
      <c r="R491">
        <f>VLOOKUP(A491, gaming_health_data!A:N, 12, FALSE)</f>
        <v>51</v>
      </c>
      <c r="S491">
        <f>VLOOKUP(A491, gaming_health_data!A:N, 13, FALSE)</f>
        <v>62</v>
      </c>
      <c r="T491">
        <f>VLOOKUP(A491, gaming_health_data!A:N, 14, FALSE)</f>
        <v>1</v>
      </c>
    </row>
    <row r="492" spans="1:20" ht="15.75">
      <c r="A492">
        <v>10502</v>
      </c>
      <c r="B492" t="s">
        <v>1372</v>
      </c>
      <c r="C492">
        <v>28</v>
      </c>
      <c r="D492" t="s">
        <v>26</v>
      </c>
      <c r="E492" t="s">
        <v>16</v>
      </c>
      <c r="F492" s="3">
        <v>18500</v>
      </c>
      <c r="G492" t="s">
        <v>21</v>
      </c>
      <c r="H492" t="s">
        <v>21</v>
      </c>
      <c r="I492" s="4" t="str">
        <f>VLOOKUP(A492, gaming_health_data!A:N, 2, FALSE)</f>
        <v>PC</v>
      </c>
      <c r="J492" t="str">
        <f>VLOOKUP(A492, gaming_health_data!A:N, 3, FALSE)</f>
        <v>Horror</v>
      </c>
      <c r="K492" t="str">
        <f>VLOOKUP(A492, gaming_health_data!A:N, 4, FALSE)</f>
        <v>Loneliness</v>
      </c>
      <c r="L492">
        <f>VLOOKUP(A492, gaming_health_data!A:N, 5, FALSE)</f>
        <v>7</v>
      </c>
      <c r="M492">
        <f>VLOOKUP(A492, gaming_health_data!A:N, 6, FALSE)</f>
        <v>659</v>
      </c>
      <c r="N492">
        <f>VLOOKUP(A492, gaming_health_data!A:N, 7, FALSE)</f>
        <v>4</v>
      </c>
      <c r="O492">
        <f>VLOOKUP(A492, gaming_health_data!A:N, 9, FALSE)</f>
        <v>62</v>
      </c>
      <c r="P492">
        <f>VLOOKUP(A492, gaming_health_data!A:N, 10, FALSE)</f>
        <v>5</v>
      </c>
      <c r="Q492">
        <f>VLOOKUP(A492, gaming_health_data!A:N, 11, FALSE)</f>
        <v>97</v>
      </c>
      <c r="R492">
        <f>VLOOKUP(A492, gaming_health_data!A:N, 12, FALSE)</f>
        <v>24</v>
      </c>
      <c r="S492">
        <f>VLOOKUP(A492, gaming_health_data!A:N, 13, FALSE)</f>
        <v>33</v>
      </c>
      <c r="T492">
        <f>VLOOKUP(A492, gaming_health_data!A:N, 14, FALSE)</f>
        <v>30</v>
      </c>
    </row>
    <row r="493" spans="1:20" ht="15.75">
      <c r="A493">
        <v>10503</v>
      </c>
      <c r="B493" t="s">
        <v>1373</v>
      </c>
      <c r="C493">
        <v>22</v>
      </c>
      <c r="D493" t="s">
        <v>15</v>
      </c>
      <c r="E493" t="s">
        <v>49</v>
      </c>
      <c r="F493" s="3">
        <v>100824</v>
      </c>
      <c r="G493" t="s">
        <v>17</v>
      </c>
      <c r="H493" t="s">
        <v>21</v>
      </c>
      <c r="I493" s="4" t="str">
        <f>VLOOKUP(A493, gaming_health_data!A:N, 2, FALSE)</f>
        <v>Nintendo</v>
      </c>
      <c r="J493" t="str">
        <f>VLOOKUP(A493, gaming_health_data!A:N, 3, FALSE)</f>
        <v>Strategy</v>
      </c>
      <c r="K493" t="str">
        <f>VLOOKUP(A493, gaming_health_data!A:N, 4, FALSE)</f>
        <v>Entertainment</v>
      </c>
      <c r="L493">
        <f>VLOOKUP(A493, gaming_health_data!A:N, 5, FALSE)</f>
        <v>11</v>
      </c>
      <c r="M493">
        <f>VLOOKUP(A493, gaming_health_data!A:N, 6, FALSE)</f>
        <v>788</v>
      </c>
      <c r="N493">
        <f>VLOOKUP(A493, gaming_health_data!A:N, 7, FALSE)</f>
        <v>11</v>
      </c>
      <c r="O493">
        <f>VLOOKUP(A493, gaming_health_data!A:N, 9, FALSE)</f>
        <v>84</v>
      </c>
      <c r="P493">
        <f>VLOOKUP(A493, gaming_health_data!A:N, 10, FALSE)</f>
        <v>47</v>
      </c>
      <c r="Q493">
        <f>VLOOKUP(A493, gaming_health_data!A:N, 11, FALSE)</f>
        <v>65</v>
      </c>
      <c r="R493">
        <f>VLOOKUP(A493, gaming_health_data!A:N, 12, FALSE)</f>
        <v>29</v>
      </c>
      <c r="S493">
        <f>VLOOKUP(A493, gaming_health_data!A:N, 13, FALSE)</f>
        <v>60</v>
      </c>
      <c r="T493">
        <f>VLOOKUP(A493, gaming_health_data!A:N, 14, FALSE)</f>
        <v>94</v>
      </c>
    </row>
    <row r="494" spans="1:20" ht="15.75">
      <c r="A494">
        <v>10504</v>
      </c>
      <c r="B494" t="s">
        <v>1374</v>
      </c>
      <c r="C494">
        <v>28</v>
      </c>
      <c r="D494" t="s">
        <v>27</v>
      </c>
      <c r="E494" t="s">
        <v>54</v>
      </c>
      <c r="F494" s="3">
        <v>64343</v>
      </c>
      <c r="G494" t="s">
        <v>21</v>
      </c>
      <c r="H494" t="s">
        <v>21</v>
      </c>
      <c r="I494" s="4" t="str">
        <f>VLOOKUP(A494, gaming_health_data!A:N, 2, FALSE)</f>
        <v>Xbox</v>
      </c>
      <c r="J494" t="str">
        <f>VLOOKUP(A494, gaming_health_data!A:N, 3, FALSE)</f>
        <v>Survival</v>
      </c>
      <c r="K494" t="str">
        <f>VLOOKUP(A494, gaming_health_data!A:N, 4, FALSE)</f>
        <v>Social Interaction</v>
      </c>
      <c r="L494">
        <f>VLOOKUP(A494, gaming_health_data!A:N, 5, FALSE)</f>
        <v>6</v>
      </c>
      <c r="M494">
        <f>VLOOKUP(A494, gaming_health_data!A:N, 6, FALSE)</f>
        <v>384</v>
      </c>
      <c r="N494">
        <f>VLOOKUP(A494, gaming_health_data!A:N, 7, FALSE)</f>
        <v>4</v>
      </c>
      <c r="O494">
        <f>VLOOKUP(A494, gaming_health_data!A:N, 9, FALSE)</f>
        <v>32</v>
      </c>
      <c r="P494">
        <f>VLOOKUP(A494, gaming_health_data!A:N, 10, FALSE)</f>
        <v>80</v>
      </c>
      <c r="Q494">
        <f>VLOOKUP(A494, gaming_health_data!A:N, 11, FALSE)</f>
        <v>73</v>
      </c>
      <c r="R494">
        <f>VLOOKUP(A494, gaming_health_data!A:N, 12, FALSE)</f>
        <v>81</v>
      </c>
      <c r="S494">
        <f>VLOOKUP(A494, gaming_health_data!A:N, 13, FALSE)</f>
        <v>26</v>
      </c>
      <c r="T494">
        <f>VLOOKUP(A494, gaming_health_data!A:N, 14, FALSE)</f>
        <v>98</v>
      </c>
    </row>
    <row r="495" spans="1:20" ht="15.75">
      <c r="A495">
        <v>10505</v>
      </c>
      <c r="B495" t="s">
        <v>1375</v>
      </c>
      <c r="C495">
        <v>28</v>
      </c>
      <c r="D495" t="s">
        <v>26</v>
      </c>
      <c r="E495" t="s">
        <v>39</v>
      </c>
      <c r="F495" s="3">
        <v>15431</v>
      </c>
      <c r="G495" t="s">
        <v>17</v>
      </c>
      <c r="H495" t="s">
        <v>21</v>
      </c>
      <c r="I495" s="4" t="str">
        <f>VLOOKUP(A495, gaming_health_data!A:N, 2, FALSE)</f>
        <v>Cell Phone</v>
      </c>
      <c r="J495" t="str">
        <f>VLOOKUP(A495, gaming_health_data!A:N, 3, FALSE)</f>
        <v>Fighting</v>
      </c>
      <c r="K495" t="str">
        <f>VLOOKUP(A495, gaming_health_data!A:N, 4, FALSE)</f>
        <v>Boredom</v>
      </c>
      <c r="L495">
        <f>VLOOKUP(A495, gaming_health_data!A:N, 5, FALSE)</f>
        <v>1</v>
      </c>
      <c r="M495">
        <f>VLOOKUP(A495, gaming_health_data!A:N, 6, FALSE)</f>
        <v>220</v>
      </c>
      <c r="N495">
        <f>VLOOKUP(A495, gaming_health_data!A:N, 7, FALSE)</f>
        <v>4</v>
      </c>
      <c r="O495">
        <f>VLOOKUP(A495, gaming_health_data!A:N, 9, FALSE)</f>
        <v>40</v>
      </c>
      <c r="P495">
        <f>VLOOKUP(A495, gaming_health_data!A:N, 10, FALSE)</f>
        <v>15</v>
      </c>
      <c r="Q495">
        <f>VLOOKUP(A495, gaming_health_data!A:N, 11, FALSE)</f>
        <v>25</v>
      </c>
      <c r="R495">
        <f>VLOOKUP(A495, gaming_health_data!A:N, 12, FALSE)</f>
        <v>88</v>
      </c>
      <c r="S495">
        <f>VLOOKUP(A495, gaming_health_data!A:N, 13, FALSE)</f>
        <v>56</v>
      </c>
      <c r="T495">
        <f>VLOOKUP(A495, gaming_health_data!A:N, 14, FALSE)</f>
        <v>35</v>
      </c>
    </row>
    <row r="496" spans="1:20" ht="15.75">
      <c r="A496">
        <v>10506</v>
      </c>
      <c r="B496" t="s">
        <v>1376</v>
      </c>
      <c r="C496">
        <v>34</v>
      </c>
      <c r="D496" t="s">
        <v>26</v>
      </c>
      <c r="E496" t="s">
        <v>54</v>
      </c>
      <c r="F496" s="3">
        <v>193594</v>
      </c>
      <c r="G496" t="s">
        <v>21</v>
      </c>
      <c r="H496" t="s">
        <v>17</v>
      </c>
      <c r="I496" s="4" t="str">
        <f>VLOOKUP(A496, gaming_health_data!A:N, 2, FALSE)</f>
        <v>Xbox</v>
      </c>
      <c r="J496" t="str">
        <f>VLOOKUP(A496, gaming_health_data!A:N, 3, FALSE)</f>
        <v>Strategy</v>
      </c>
      <c r="K496" t="str">
        <f>VLOOKUP(A496, gaming_health_data!A:N, 4, FALSE)</f>
        <v>Escapism</v>
      </c>
      <c r="L496">
        <f>VLOOKUP(A496, gaming_health_data!A:N, 5, FALSE)</f>
        <v>11</v>
      </c>
      <c r="M496">
        <f>VLOOKUP(A496, gaming_health_data!A:N, 6, FALSE)</f>
        <v>433</v>
      </c>
      <c r="N496">
        <f>VLOOKUP(A496, gaming_health_data!A:N, 7, FALSE)</f>
        <v>11</v>
      </c>
      <c r="O496">
        <f>VLOOKUP(A496, gaming_health_data!A:N, 9, FALSE)</f>
        <v>16</v>
      </c>
      <c r="P496">
        <f>VLOOKUP(A496, gaming_health_data!A:N, 10, FALSE)</f>
        <v>12</v>
      </c>
      <c r="Q496">
        <f>VLOOKUP(A496, gaming_health_data!A:N, 11, FALSE)</f>
        <v>40</v>
      </c>
      <c r="R496">
        <f>VLOOKUP(A496, gaming_health_data!A:N, 12, FALSE)</f>
        <v>21</v>
      </c>
      <c r="S496">
        <f>VLOOKUP(A496, gaming_health_data!A:N, 13, FALSE)</f>
        <v>51</v>
      </c>
      <c r="T496">
        <f>VLOOKUP(A496, gaming_health_data!A:N, 14, FALSE)</f>
        <v>84</v>
      </c>
    </row>
    <row r="497" spans="1:20" ht="15.75">
      <c r="A497">
        <v>10507</v>
      </c>
      <c r="B497" t="s">
        <v>1377</v>
      </c>
      <c r="C497">
        <v>33</v>
      </c>
      <c r="D497" t="s">
        <v>26</v>
      </c>
      <c r="E497" t="s">
        <v>16</v>
      </c>
      <c r="F497" s="3">
        <v>55804</v>
      </c>
      <c r="G497" t="s">
        <v>17</v>
      </c>
      <c r="H497" t="s">
        <v>21</v>
      </c>
      <c r="I497" s="4" t="str">
        <f>VLOOKUP(A497, gaming_health_data!A:N, 2, FALSE)</f>
        <v>Xbox</v>
      </c>
      <c r="J497" t="str">
        <f>VLOOKUP(A497, gaming_health_data!A:N, 3, FALSE)</f>
        <v>Racing</v>
      </c>
      <c r="K497" t="str">
        <f>VLOOKUP(A497, gaming_health_data!A:N, 4, FALSE)</f>
        <v>Challenge</v>
      </c>
      <c r="L497">
        <f>VLOOKUP(A497, gaming_health_data!A:N, 5, FALSE)</f>
        <v>10</v>
      </c>
      <c r="M497">
        <f>VLOOKUP(A497, gaming_health_data!A:N, 6, FALSE)</f>
        <v>496</v>
      </c>
      <c r="N497">
        <f>VLOOKUP(A497, gaming_health_data!A:N, 7, FALSE)</f>
        <v>7</v>
      </c>
      <c r="O497">
        <f>VLOOKUP(A497, gaming_health_data!A:N, 9, FALSE)</f>
        <v>66</v>
      </c>
      <c r="P497">
        <f>VLOOKUP(A497, gaming_health_data!A:N, 10, FALSE)</f>
        <v>82</v>
      </c>
      <c r="Q497">
        <f>VLOOKUP(A497, gaming_health_data!A:N, 11, FALSE)</f>
        <v>50</v>
      </c>
      <c r="R497">
        <f>VLOOKUP(A497, gaming_health_data!A:N, 12, FALSE)</f>
        <v>96</v>
      </c>
      <c r="S497">
        <f>VLOOKUP(A497, gaming_health_data!A:N, 13, FALSE)</f>
        <v>43</v>
      </c>
      <c r="T497">
        <f>VLOOKUP(A497, gaming_health_data!A:N, 14, FALSE)</f>
        <v>35</v>
      </c>
    </row>
    <row r="498" spans="1:20" ht="15.75">
      <c r="A498">
        <v>10508</v>
      </c>
      <c r="B498" t="s">
        <v>1378</v>
      </c>
      <c r="C498">
        <v>32</v>
      </c>
      <c r="D498" t="s">
        <v>27</v>
      </c>
      <c r="E498" t="s">
        <v>41</v>
      </c>
      <c r="F498" s="3">
        <v>150060</v>
      </c>
      <c r="G498" t="s">
        <v>21</v>
      </c>
      <c r="H498" t="s">
        <v>21</v>
      </c>
      <c r="I498" s="4" t="str">
        <f>VLOOKUP(A498, gaming_health_data!A:N, 2, FALSE)</f>
        <v>PC</v>
      </c>
      <c r="J498" t="str">
        <f>VLOOKUP(A498, gaming_health_data!A:N, 3, FALSE)</f>
        <v>MOBA</v>
      </c>
      <c r="K498" t="str">
        <f>VLOOKUP(A498, gaming_health_data!A:N, 4, FALSE)</f>
        <v>Relaxation</v>
      </c>
      <c r="L498">
        <f>VLOOKUP(A498, gaming_health_data!A:N, 5, FALSE)</f>
        <v>11</v>
      </c>
      <c r="M498">
        <f>VLOOKUP(A498, gaming_health_data!A:N, 6, FALSE)</f>
        <v>446</v>
      </c>
      <c r="N498">
        <f>VLOOKUP(A498, gaming_health_data!A:N, 7, FALSE)</f>
        <v>11</v>
      </c>
      <c r="O498">
        <f>VLOOKUP(A498, gaming_health_data!A:N, 9, FALSE)</f>
        <v>31</v>
      </c>
      <c r="P498">
        <f>VLOOKUP(A498, gaming_health_data!A:N, 10, FALSE)</f>
        <v>41</v>
      </c>
      <c r="Q498">
        <f>VLOOKUP(A498, gaming_health_data!A:N, 11, FALSE)</f>
        <v>61</v>
      </c>
      <c r="R498">
        <f>VLOOKUP(A498, gaming_health_data!A:N, 12, FALSE)</f>
        <v>39</v>
      </c>
      <c r="S498">
        <f>VLOOKUP(A498, gaming_health_data!A:N, 13, FALSE)</f>
        <v>29</v>
      </c>
      <c r="T498">
        <f>VLOOKUP(A498, gaming_health_data!A:N, 14, FALSE)</f>
        <v>92</v>
      </c>
    </row>
    <row r="499" spans="1:20" ht="15.75">
      <c r="A499">
        <v>10509</v>
      </c>
      <c r="B499" t="s">
        <v>1379</v>
      </c>
      <c r="C499">
        <v>31</v>
      </c>
      <c r="D499" t="s">
        <v>27</v>
      </c>
      <c r="E499" t="s">
        <v>30</v>
      </c>
      <c r="F499" s="3">
        <v>134522</v>
      </c>
      <c r="G499" t="s">
        <v>21</v>
      </c>
      <c r="H499" t="s">
        <v>17</v>
      </c>
      <c r="I499" s="4" t="str">
        <f>VLOOKUP(A499, gaming_health_data!A:N, 2, FALSE)</f>
        <v>PlayStation</v>
      </c>
      <c r="J499" t="str">
        <f>VLOOKUP(A499, gaming_health_data!A:N, 3, FALSE)</f>
        <v>RPG</v>
      </c>
      <c r="K499" t="str">
        <f>VLOOKUP(A499, gaming_health_data!A:N, 4, FALSE)</f>
        <v>Relaxation</v>
      </c>
      <c r="L499">
        <f>VLOOKUP(A499, gaming_health_data!A:N, 5, FALSE)</f>
        <v>6</v>
      </c>
      <c r="M499">
        <f>VLOOKUP(A499, gaming_health_data!A:N, 6, FALSE)</f>
        <v>195</v>
      </c>
      <c r="N499">
        <f>VLOOKUP(A499, gaming_health_data!A:N, 7, FALSE)</f>
        <v>5</v>
      </c>
      <c r="O499">
        <f>VLOOKUP(A499, gaming_health_data!A:N, 9, FALSE)</f>
        <v>67</v>
      </c>
      <c r="P499">
        <f>VLOOKUP(A499, gaming_health_data!A:N, 10, FALSE)</f>
        <v>24</v>
      </c>
      <c r="Q499">
        <f>VLOOKUP(A499, gaming_health_data!A:N, 11, FALSE)</f>
        <v>22</v>
      </c>
      <c r="R499">
        <f>VLOOKUP(A499, gaming_health_data!A:N, 12, FALSE)</f>
        <v>68</v>
      </c>
      <c r="S499">
        <f>VLOOKUP(A499, gaming_health_data!A:N, 13, FALSE)</f>
        <v>89</v>
      </c>
      <c r="T499">
        <f>VLOOKUP(A499, gaming_health_data!A:N, 14, FALSE)</f>
        <v>13</v>
      </c>
    </row>
    <row r="500" spans="1:20" ht="15.75">
      <c r="A500">
        <v>10511</v>
      </c>
      <c r="B500" t="s">
        <v>1380</v>
      </c>
      <c r="C500">
        <v>26</v>
      </c>
      <c r="D500" t="s">
        <v>15</v>
      </c>
      <c r="E500" t="s">
        <v>36</v>
      </c>
      <c r="F500" s="3">
        <v>5765</v>
      </c>
      <c r="G500" t="s">
        <v>17</v>
      </c>
      <c r="H500" t="s">
        <v>17</v>
      </c>
      <c r="I500" s="4" t="str">
        <f>VLOOKUP(A500, gaming_health_data!A:N, 2, FALSE)</f>
        <v>Xbox</v>
      </c>
      <c r="J500" t="str">
        <f>VLOOKUP(A500, gaming_health_data!A:N, 3, FALSE)</f>
        <v>Fighting</v>
      </c>
      <c r="K500" t="str">
        <f>VLOOKUP(A500, gaming_health_data!A:N, 4, FALSE)</f>
        <v>Escapism</v>
      </c>
      <c r="L500">
        <f>VLOOKUP(A500, gaming_health_data!A:N, 5, FALSE)</f>
        <v>8</v>
      </c>
      <c r="M500">
        <f>VLOOKUP(A500, gaming_health_data!A:N, 6, FALSE)</f>
        <v>743</v>
      </c>
      <c r="N500">
        <f>VLOOKUP(A500, gaming_health_data!A:N, 7, FALSE)</f>
        <v>9</v>
      </c>
      <c r="O500">
        <f>VLOOKUP(A500, gaming_health_data!A:N, 9, FALSE)</f>
        <v>4</v>
      </c>
      <c r="P500">
        <f>VLOOKUP(A500, gaming_health_data!A:N, 10, FALSE)</f>
        <v>73</v>
      </c>
      <c r="Q500">
        <f>VLOOKUP(A500, gaming_health_data!A:N, 11, FALSE)</f>
        <v>41</v>
      </c>
      <c r="R500">
        <f>VLOOKUP(A500, gaming_health_data!A:N, 12, FALSE)</f>
        <v>10</v>
      </c>
      <c r="S500">
        <f>VLOOKUP(A500, gaming_health_data!A:N, 13, FALSE)</f>
        <v>45</v>
      </c>
      <c r="T500">
        <f>VLOOKUP(A500, gaming_health_data!A:N, 14, FALSE)</f>
        <v>58</v>
      </c>
    </row>
    <row r="501" spans="1:20" ht="15.75">
      <c r="A501">
        <v>10512</v>
      </c>
      <c r="B501" t="s">
        <v>1381</v>
      </c>
      <c r="C501">
        <v>31</v>
      </c>
      <c r="D501" t="s">
        <v>15</v>
      </c>
      <c r="E501" t="s">
        <v>36</v>
      </c>
      <c r="F501" s="3">
        <v>109120</v>
      </c>
      <c r="G501" t="s">
        <v>17</v>
      </c>
      <c r="H501" t="s">
        <v>17</v>
      </c>
      <c r="I501" s="4" t="str">
        <f>VLOOKUP(A501, gaming_health_data!A:N, 2, FALSE)</f>
        <v>Nintendo</v>
      </c>
      <c r="J501" t="str">
        <f>VLOOKUP(A501, gaming_health_data!A:N, 3, FALSE)</f>
        <v>Racing</v>
      </c>
      <c r="K501" t="str">
        <f>VLOOKUP(A501, gaming_health_data!A:N, 4, FALSE)</f>
        <v>Challenge</v>
      </c>
      <c r="L501">
        <f>VLOOKUP(A501, gaming_health_data!A:N, 5, FALSE)</f>
        <v>8</v>
      </c>
      <c r="M501">
        <f>VLOOKUP(A501, gaming_health_data!A:N, 6, FALSE)</f>
        <v>102</v>
      </c>
      <c r="N501">
        <f>VLOOKUP(A501, gaming_health_data!A:N, 7, FALSE)</f>
        <v>9</v>
      </c>
      <c r="O501">
        <f>VLOOKUP(A501, gaming_health_data!A:N, 9, FALSE)</f>
        <v>61</v>
      </c>
      <c r="P501">
        <f>VLOOKUP(A501, gaming_health_data!A:N, 10, FALSE)</f>
        <v>38</v>
      </c>
      <c r="Q501">
        <f>VLOOKUP(A501, gaming_health_data!A:N, 11, FALSE)</f>
        <v>40</v>
      </c>
      <c r="R501">
        <f>VLOOKUP(A501, gaming_health_data!A:N, 12, FALSE)</f>
        <v>54</v>
      </c>
      <c r="S501">
        <f>VLOOKUP(A501, gaming_health_data!A:N, 13, FALSE)</f>
        <v>73</v>
      </c>
      <c r="T501">
        <f>VLOOKUP(A501, gaming_health_data!A:N, 14, FALSE)</f>
        <v>97</v>
      </c>
    </row>
    <row r="502" spans="1:20" ht="15.75">
      <c r="A502">
        <v>10513</v>
      </c>
      <c r="B502" t="s">
        <v>1382</v>
      </c>
      <c r="C502">
        <v>26</v>
      </c>
      <c r="D502" t="s">
        <v>15</v>
      </c>
      <c r="E502" t="s">
        <v>36</v>
      </c>
      <c r="F502" s="3">
        <v>59450</v>
      </c>
      <c r="G502" t="s">
        <v>17</v>
      </c>
      <c r="H502" t="s">
        <v>17</v>
      </c>
      <c r="I502" s="4" t="str">
        <f>VLOOKUP(A502, gaming_health_data!A:N, 2, FALSE)</f>
        <v>Tablet</v>
      </c>
      <c r="J502" t="str">
        <f>VLOOKUP(A502, gaming_health_data!A:N, 3, FALSE)</f>
        <v>Racing</v>
      </c>
      <c r="K502" t="str">
        <f>VLOOKUP(A502, gaming_health_data!A:N, 4, FALSE)</f>
        <v>Entertainment</v>
      </c>
      <c r="L502">
        <f>VLOOKUP(A502, gaming_health_data!A:N, 5, FALSE)</f>
        <v>7</v>
      </c>
      <c r="M502">
        <f>VLOOKUP(A502, gaming_health_data!A:N, 6, FALSE)</f>
        <v>968</v>
      </c>
      <c r="N502">
        <f>VLOOKUP(A502, gaming_health_data!A:N, 7, FALSE)</f>
        <v>4</v>
      </c>
      <c r="O502">
        <f>VLOOKUP(A502, gaming_health_data!A:N, 9, FALSE)</f>
        <v>20</v>
      </c>
      <c r="P502">
        <f>VLOOKUP(A502, gaming_health_data!A:N, 10, FALSE)</f>
        <v>78</v>
      </c>
      <c r="Q502">
        <f>VLOOKUP(A502, gaming_health_data!A:N, 11, FALSE)</f>
        <v>32</v>
      </c>
      <c r="R502">
        <f>VLOOKUP(A502, gaming_health_data!A:N, 12, FALSE)</f>
        <v>85</v>
      </c>
      <c r="S502">
        <f>VLOOKUP(A502, gaming_health_data!A:N, 13, FALSE)</f>
        <v>65</v>
      </c>
      <c r="T502">
        <f>VLOOKUP(A502, gaming_health_data!A:N, 14, FALSE)</f>
        <v>56</v>
      </c>
    </row>
    <row r="503" spans="1:20" ht="15.75">
      <c r="A503">
        <v>10514</v>
      </c>
      <c r="B503" t="s">
        <v>1383</v>
      </c>
      <c r="C503">
        <v>28</v>
      </c>
      <c r="D503" t="s">
        <v>15</v>
      </c>
      <c r="E503" t="s">
        <v>44</v>
      </c>
      <c r="F503" s="3">
        <v>29755</v>
      </c>
      <c r="G503" t="s">
        <v>21</v>
      </c>
      <c r="H503" t="s">
        <v>17</v>
      </c>
      <c r="I503" s="4" t="str">
        <f>VLOOKUP(A503, gaming_health_data!A:N, 2, FALSE)</f>
        <v>Xbox</v>
      </c>
      <c r="J503" t="str">
        <f>VLOOKUP(A503, gaming_health_data!A:N, 3, FALSE)</f>
        <v>Strategy</v>
      </c>
      <c r="K503" t="str">
        <f>VLOOKUP(A503, gaming_health_data!A:N, 4, FALSE)</f>
        <v>Boredom</v>
      </c>
      <c r="L503">
        <f>VLOOKUP(A503, gaming_health_data!A:N, 5, FALSE)</f>
        <v>3</v>
      </c>
      <c r="M503">
        <f>VLOOKUP(A503, gaming_health_data!A:N, 6, FALSE)</f>
        <v>726</v>
      </c>
      <c r="N503">
        <f>VLOOKUP(A503, gaming_health_data!A:N, 7, FALSE)</f>
        <v>4</v>
      </c>
      <c r="O503">
        <f>VLOOKUP(A503, gaming_health_data!A:N, 9, FALSE)</f>
        <v>61</v>
      </c>
      <c r="P503">
        <f>VLOOKUP(A503, gaming_health_data!A:N, 10, FALSE)</f>
        <v>65</v>
      </c>
      <c r="Q503">
        <f>VLOOKUP(A503, gaming_health_data!A:N, 11, FALSE)</f>
        <v>38</v>
      </c>
      <c r="R503">
        <f>VLOOKUP(A503, gaming_health_data!A:N, 12, FALSE)</f>
        <v>26</v>
      </c>
      <c r="S503">
        <f>VLOOKUP(A503, gaming_health_data!A:N, 13, FALSE)</f>
        <v>54</v>
      </c>
      <c r="T503">
        <f>VLOOKUP(A503, gaming_health_data!A:N, 14, FALSE)</f>
        <v>44</v>
      </c>
    </row>
    <row r="504" spans="1:20" ht="15.75">
      <c r="A504">
        <v>10515</v>
      </c>
      <c r="B504" t="s">
        <v>1384</v>
      </c>
      <c r="C504">
        <v>19</v>
      </c>
      <c r="D504" t="s">
        <v>27</v>
      </c>
      <c r="E504" t="s">
        <v>39</v>
      </c>
      <c r="F504" s="3">
        <v>82126</v>
      </c>
      <c r="G504" t="s">
        <v>21</v>
      </c>
      <c r="H504" t="s">
        <v>21</v>
      </c>
      <c r="I504" s="4" t="str">
        <f>VLOOKUP(A504, gaming_health_data!A:N, 2, FALSE)</f>
        <v>Cell Phone</v>
      </c>
      <c r="J504" t="str">
        <f>VLOOKUP(A504, gaming_health_data!A:N, 3, FALSE)</f>
        <v>Strategy</v>
      </c>
      <c r="K504" t="str">
        <f>VLOOKUP(A504, gaming_health_data!A:N, 4, FALSE)</f>
        <v>Competition</v>
      </c>
      <c r="L504">
        <f>VLOOKUP(A504, gaming_health_data!A:N, 5, FALSE)</f>
        <v>1</v>
      </c>
      <c r="M504">
        <f>VLOOKUP(A504, gaming_health_data!A:N, 6, FALSE)</f>
        <v>58</v>
      </c>
      <c r="N504">
        <f>VLOOKUP(A504, gaming_health_data!A:N, 7, FALSE)</f>
        <v>4</v>
      </c>
      <c r="O504">
        <f>VLOOKUP(A504, gaming_health_data!A:N, 9, FALSE)</f>
        <v>66</v>
      </c>
      <c r="P504">
        <f>VLOOKUP(A504, gaming_health_data!A:N, 10, FALSE)</f>
        <v>44</v>
      </c>
      <c r="Q504">
        <f>VLOOKUP(A504, gaming_health_data!A:N, 11, FALSE)</f>
        <v>90</v>
      </c>
      <c r="R504">
        <f>VLOOKUP(A504, gaming_health_data!A:N, 12, FALSE)</f>
        <v>41</v>
      </c>
      <c r="S504">
        <f>VLOOKUP(A504, gaming_health_data!A:N, 13, FALSE)</f>
        <v>43</v>
      </c>
      <c r="T504">
        <f>VLOOKUP(A504, gaming_health_data!A:N, 14, FALSE)</f>
        <v>95</v>
      </c>
    </row>
    <row r="505" spans="1:20" ht="15.75">
      <c r="A505">
        <v>10516</v>
      </c>
      <c r="B505" t="s">
        <v>1385</v>
      </c>
      <c r="C505">
        <v>31</v>
      </c>
      <c r="D505" t="s">
        <v>26</v>
      </c>
      <c r="E505" t="s">
        <v>16</v>
      </c>
      <c r="F505" s="3">
        <v>194925</v>
      </c>
      <c r="G505" t="s">
        <v>21</v>
      </c>
      <c r="H505" t="s">
        <v>21</v>
      </c>
      <c r="I505" s="4" t="str">
        <f>VLOOKUP(A505, gaming_health_data!A:N, 2, FALSE)</f>
        <v>PlayStation</v>
      </c>
      <c r="J505" t="str">
        <f>VLOOKUP(A505, gaming_health_data!A:N, 3, FALSE)</f>
        <v>Fighting</v>
      </c>
      <c r="K505" t="str">
        <f>VLOOKUP(A505, gaming_health_data!A:N, 4, FALSE)</f>
        <v>Habit</v>
      </c>
      <c r="L505">
        <f>VLOOKUP(A505, gaming_health_data!A:N, 5, FALSE)</f>
        <v>3</v>
      </c>
      <c r="M505">
        <f>VLOOKUP(A505, gaming_health_data!A:N, 6, FALSE)</f>
        <v>251</v>
      </c>
      <c r="N505">
        <f>VLOOKUP(A505, gaming_health_data!A:N, 7, FALSE)</f>
        <v>11</v>
      </c>
      <c r="O505">
        <f>VLOOKUP(A505, gaming_health_data!A:N, 9, FALSE)</f>
        <v>35</v>
      </c>
      <c r="P505">
        <f>VLOOKUP(A505, gaming_health_data!A:N, 10, FALSE)</f>
        <v>70</v>
      </c>
      <c r="Q505">
        <f>VLOOKUP(A505, gaming_health_data!A:N, 11, FALSE)</f>
        <v>23</v>
      </c>
      <c r="R505">
        <f>VLOOKUP(A505, gaming_health_data!A:N, 12, FALSE)</f>
        <v>92</v>
      </c>
      <c r="S505">
        <f>VLOOKUP(A505, gaming_health_data!A:N, 13, FALSE)</f>
        <v>54</v>
      </c>
      <c r="T505">
        <f>VLOOKUP(A505, gaming_health_data!A:N, 14, FALSE)</f>
        <v>58</v>
      </c>
    </row>
    <row r="506" spans="1:20" ht="15.75">
      <c r="A506">
        <v>10517</v>
      </c>
      <c r="B506" t="s">
        <v>1386</v>
      </c>
      <c r="C506">
        <v>20</v>
      </c>
      <c r="D506" t="s">
        <v>15</v>
      </c>
      <c r="E506" t="s">
        <v>16</v>
      </c>
      <c r="F506" s="3">
        <v>86914</v>
      </c>
      <c r="G506" t="s">
        <v>17</v>
      </c>
      <c r="H506" t="s">
        <v>17</v>
      </c>
      <c r="I506" s="4" t="str">
        <f>VLOOKUP(A506, gaming_health_data!A:N, 2, FALSE)</f>
        <v>Tablet</v>
      </c>
      <c r="J506" t="str">
        <f>VLOOKUP(A506, gaming_health_data!A:N, 3, FALSE)</f>
        <v>Strategy</v>
      </c>
      <c r="K506" t="str">
        <f>VLOOKUP(A506, gaming_health_data!A:N, 4, FALSE)</f>
        <v>Relaxation</v>
      </c>
      <c r="L506">
        <f>VLOOKUP(A506, gaming_health_data!A:N, 5, FALSE)</f>
        <v>9</v>
      </c>
      <c r="M506">
        <f>VLOOKUP(A506, gaming_health_data!A:N, 6, FALSE)</f>
        <v>907</v>
      </c>
      <c r="N506">
        <f>VLOOKUP(A506, gaming_health_data!A:N, 7, FALSE)</f>
        <v>7</v>
      </c>
      <c r="O506">
        <f>VLOOKUP(A506, gaming_health_data!A:N, 9, FALSE)</f>
        <v>21</v>
      </c>
      <c r="P506">
        <f>VLOOKUP(A506, gaming_health_data!A:N, 10, FALSE)</f>
        <v>2</v>
      </c>
      <c r="Q506">
        <f>VLOOKUP(A506, gaming_health_data!A:N, 11, FALSE)</f>
        <v>51</v>
      </c>
      <c r="R506">
        <f>VLOOKUP(A506, gaming_health_data!A:N, 12, FALSE)</f>
        <v>12</v>
      </c>
      <c r="S506">
        <f>VLOOKUP(A506, gaming_health_data!A:N, 13, FALSE)</f>
        <v>50</v>
      </c>
      <c r="T506">
        <f>VLOOKUP(A506, gaming_health_data!A:N, 14, FALSE)</f>
        <v>49</v>
      </c>
    </row>
    <row r="507" spans="1:20" ht="15.75">
      <c r="A507">
        <v>10518</v>
      </c>
      <c r="B507" t="s">
        <v>1387</v>
      </c>
      <c r="C507">
        <v>33</v>
      </c>
      <c r="D507" t="s">
        <v>15</v>
      </c>
      <c r="E507" t="s">
        <v>22</v>
      </c>
      <c r="F507" s="3">
        <v>199579</v>
      </c>
      <c r="G507" t="s">
        <v>21</v>
      </c>
      <c r="H507" t="s">
        <v>21</v>
      </c>
      <c r="I507" s="4" t="str">
        <f>VLOOKUP(A507, gaming_health_data!A:N, 2, FALSE)</f>
        <v>Nintendo</v>
      </c>
      <c r="J507" t="str">
        <f>VLOOKUP(A507, gaming_health_data!A:N, 3, FALSE)</f>
        <v>Sports</v>
      </c>
      <c r="K507" t="str">
        <f>VLOOKUP(A507, gaming_health_data!A:N, 4, FALSE)</f>
        <v>Boredom</v>
      </c>
      <c r="L507">
        <f>VLOOKUP(A507, gaming_health_data!A:N, 5, FALSE)</f>
        <v>11</v>
      </c>
      <c r="M507">
        <f>VLOOKUP(A507, gaming_health_data!A:N, 6, FALSE)</f>
        <v>200</v>
      </c>
      <c r="N507">
        <f>VLOOKUP(A507, gaming_health_data!A:N, 7, FALSE)</f>
        <v>4</v>
      </c>
      <c r="O507">
        <f>VLOOKUP(A507, gaming_health_data!A:N, 9, FALSE)</f>
        <v>63</v>
      </c>
      <c r="P507">
        <f>VLOOKUP(A507, gaming_health_data!A:N, 10, FALSE)</f>
        <v>83</v>
      </c>
      <c r="Q507">
        <f>VLOOKUP(A507, gaming_health_data!A:N, 11, FALSE)</f>
        <v>59</v>
      </c>
      <c r="R507">
        <f>VLOOKUP(A507, gaming_health_data!A:N, 12, FALSE)</f>
        <v>76</v>
      </c>
      <c r="S507">
        <f>VLOOKUP(A507, gaming_health_data!A:N, 13, FALSE)</f>
        <v>80</v>
      </c>
      <c r="T507">
        <f>VLOOKUP(A507, gaming_health_data!A:N, 14, FALSE)</f>
        <v>14</v>
      </c>
    </row>
    <row r="508" spans="1:20" ht="15.75">
      <c r="A508">
        <v>10519</v>
      </c>
      <c r="B508" t="s">
        <v>1388</v>
      </c>
      <c r="C508">
        <v>19</v>
      </c>
      <c r="D508" t="s">
        <v>26</v>
      </c>
      <c r="E508" t="s">
        <v>44</v>
      </c>
      <c r="F508" s="3">
        <v>125280</v>
      </c>
      <c r="G508" t="s">
        <v>17</v>
      </c>
      <c r="H508" t="s">
        <v>21</v>
      </c>
      <c r="I508" s="4" t="str">
        <f>VLOOKUP(A508, gaming_health_data!A:N, 2, FALSE)</f>
        <v>Nintendo</v>
      </c>
      <c r="J508" t="str">
        <f>VLOOKUP(A508, gaming_health_data!A:N, 3, FALSE)</f>
        <v>RPG</v>
      </c>
      <c r="K508" t="str">
        <f>VLOOKUP(A508, gaming_health_data!A:N, 4, FALSE)</f>
        <v>Relaxation</v>
      </c>
      <c r="L508">
        <f>VLOOKUP(A508, gaming_health_data!A:N, 5, FALSE)</f>
        <v>7</v>
      </c>
      <c r="M508">
        <f>VLOOKUP(A508, gaming_health_data!A:N, 6, FALSE)</f>
        <v>655</v>
      </c>
      <c r="N508">
        <f>VLOOKUP(A508, gaming_health_data!A:N, 7, FALSE)</f>
        <v>10</v>
      </c>
      <c r="O508">
        <f>VLOOKUP(A508, gaming_health_data!A:N, 9, FALSE)</f>
        <v>67</v>
      </c>
      <c r="P508">
        <f>VLOOKUP(A508, gaming_health_data!A:N, 10, FALSE)</f>
        <v>21</v>
      </c>
      <c r="Q508">
        <f>VLOOKUP(A508, gaming_health_data!A:N, 11, FALSE)</f>
        <v>62</v>
      </c>
      <c r="R508">
        <f>VLOOKUP(A508, gaming_health_data!A:N, 12, FALSE)</f>
        <v>67</v>
      </c>
      <c r="S508">
        <f>VLOOKUP(A508, gaming_health_data!A:N, 13, FALSE)</f>
        <v>63</v>
      </c>
      <c r="T508">
        <f>VLOOKUP(A508, gaming_health_data!A:N, 14, FALSE)</f>
        <v>10</v>
      </c>
    </row>
    <row r="509" spans="1:20" ht="15.75">
      <c r="A509">
        <v>10520</v>
      </c>
      <c r="B509" t="s">
        <v>1389</v>
      </c>
      <c r="C509">
        <v>24</v>
      </c>
      <c r="D509" t="s">
        <v>15</v>
      </c>
      <c r="E509" t="s">
        <v>41</v>
      </c>
      <c r="F509" s="3">
        <v>91187</v>
      </c>
      <c r="G509" t="s">
        <v>21</v>
      </c>
      <c r="H509" t="s">
        <v>21</v>
      </c>
      <c r="I509" s="4" t="str">
        <f>VLOOKUP(A509, gaming_health_data!A:N, 2, FALSE)</f>
        <v>Nintendo</v>
      </c>
      <c r="J509" t="str">
        <f>VLOOKUP(A509, gaming_health_data!A:N, 3, FALSE)</f>
        <v>FPS</v>
      </c>
      <c r="K509" t="str">
        <f>VLOOKUP(A509, gaming_health_data!A:N, 4, FALSE)</f>
        <v>Stress Relief</v>
      </c>
      <c r="L509">
        <f>VLOOKUP(A509, gaming_health_data!A:N, 5, FALSE)</f>
        <v>4</v>
      </c>
      <c r="M509">
        <f>VLOOKUP(A509, gaming_health_data!A:N, 6, FALSE)</f>
        <v>494</v>
      </c>
      <c r="N509">
        <f>VLOOKUP(A509, gaming_health_data!A:N, 7, FALSE)</f>
        <v>9</v>
      </c>
      <c r="O509">
        <f>VLOOKUP(A509, gaming_health_data!A:N, 9, FALSE)</f>
        <v>86</v>
      </c>
      <c r="P509">
        <f>VLOOKUP(A509, gaming_health_data!A:N, 10, FALSE)</f>
        <v>26</v>
      </c>
      <c r="Q509">
        <f>VLOOKUP(A509, gaming_health_data!A:N, 11, FALSE)</f>
        <v>62</v>
      </c>
      <c r="R509">
        <f>VLOOKUP(A509, gaming_health_data!A:N, 12, FALSE)</f>
        <v>80</v>
      </c>
      <c r="S509">
        <f>VLOOKUP(A509, gaming_health_data!A:N, 13, FALSE)</f>
        <v>50</v>
      </c>
      <c r="T509">
        <f>VLOOKUP(A509, gaming_health_data!A:N, 14, FALSE)</f>
        <v>64</v>
      </c>
    </row>
    <row r="510" spans="1:20" ht="15.75">
      <c r="A510">
        <v>10521</v>
      </c>
      <c r="B510" t="s">
        <v>1390</v>
      </c>
      <c r="C510">
        <v>20</v>
      </c>
      <c r="D510" t="s">
        <v>26</v>
      </c>
      <c r="E510" t="s">
        <v>36</v>
      </c>
      <c r="F510" s="3">
        <v>63117</v>
      </c>
      <c r="G510" t="s">
        <v>21</v>
      </c>
      <c r="H510" t="s">
        <v>17</v>
      </c>
      <c r="I510" s="4" t="str">
        <f>VLOOKUP(A510, gaming_health_data!A:N, 2, FALSE)</f>
        <v>PlayStation</v>
      </c>
      <c r="J510" t="str">
        <f>VLOOKUP(A510, gaming_health_data!A:N, 3, FALSE)</f>
        <v>RPG</v>
      </c>
      <c r="K510" t="str">
        <f>VLOOKUP(A510, gaming_health_data!A:N, 4, FALSE)</f>
        <v>Relaxation</v>
      </c>
      <c r="L510">
        <f>VLOOKUP(A510, gaming_health_data!A:N, 5, FALSE)</f>
        <v>7</v>
      </c>
      <c r="M510">
        <f>VLOOKUP(A510, gaming_health_data!A:N, 6, FALSE)</f>
        <v>605</v>
      </c>
      <c r="N510">
        <f>VLOOKUP(A510, gaming_health_data!A:N, 7, FALSE)</f>
        <v>10</v>
      </c>
      <c r="O510">
        <f>VLOOKUP(A510, gaming_health_data!A:N, 9, FALSE)</f>
        <v>98</v>
      </c>
      <c r="P510">
        <f>VLOOKUP(A510, gaming_health_data!A:N, 10, FALSE)</f>
        <v>85</v>
      </c>
      <c r="Q510">
        <f>VLOOKUP(A510, gaming_health_data!A:N, 11, FALSE)</f>
        <v>63</v>
      </c>
      <c r="R510">
        <f>VLOOKUP(A510, gaming_health_data!A:N, 12, FALSE)</f>
        <v>41</v>
      </c>
      <c r="S510">
        <f>VLOOKUP(A510, gaming_health_data!A:N, 13, FALSE)</f>
        <v>95</v>
      </c>
      <c r="T510">
        <f>VLOOKUP(A510, gaming_health_data!A:N, 14, FALSE)</f>
        <v>9</v>
      </c>
    </row>
    <row r="511" spans="1:20" ht="15.75">
      <c r="A511">
        <v>10523</v>
      </c>
      <c r="B511" t="s">
        <v>1391</v>
      </c>
      <c r="C511">
        <v>22</v>
      </c>
      <c r="D511" t="s">
        <v>27</v>
      </c>
      <c r="E511" t="s">
        <v>41</v>
      </c>
      <c r="F511" s="3">
        <v>26761</v>
      </c>
      <c r="G511" t="s">
        <v>21</v>
      </c>
      <c r="H511" t="s">
        <v>17</v>
      </c>
      <c r="I511" s="4" t="str">
        <f>VLOOKUP(A511, gaming_health_data!A:N, 2, FALSE)</f>
        <v>PC</v>
      </c>
      <c r="J511" t="str">
        <f>VLOOKUP(A511, gaming_health_data!A:N, 3, FALSE)</f>
        <v>MMORPG</v>
      </c>
      <c r="K511" t="str">
        <f>VLOOKUP(A511, gaming_health_data!A:N, 4, FALSE)</f>
        <v>Boredom</v>
      </c>
      <c r="L511">
        <f>VLOOKUP(A511, gaming_health_data!A:N, 5, FALSE)</f>
        <v>4</v>
      </c>
      <c r="M511">
        <f>VLOOKUP(A511, gaming_health_data!A:N, 6, FALSE)</f>
        <v>785</v>
      </c>
      <c r="N511">
        <f>VLOOKUP(A511, gaming_health_data!A:N, 7, FALSE)</f>
        <v>10</v>
      </c>
      <c r="O511">
        <f>VLOOKUP(A511, gaming_health_data!A:N, 9, FALSE)</f>
        <v>12</v>
      </c>
      <c r="P511">
        <f>VLOOKUP(A511, gaming_health_data!A:N, 10, FALSE)</f>
        <v>78</v>
      </c>
      <c r="Q511">
        <f>VLOOKUP(A511, gaming_health_data!A:N, 11, FALSE)</f>
        <v>37</v>
      </c>
      <c r="R511">
        <f>VLOOKUP(A511, gaming_health_data!A:N, 12, FALSE)</f>
        <v>93</v>
      </c>
      <c r="S511">
        <f>VLOOKUP(A511, gaming_health_data!A:N, 13, FALSE)</f>
        <v>49</v>
      </c>
      <c r="T511">
        <f>VLOOKUP(A511, gaming_health_data!A:N, 14, FALSE)</f>
        <v>0</v>
      </c>
    </row>
    <row r="512" spans="1:20" ht="15.75">
      <c r="A512">
        <v>10524</v>
      </c>
      <c r="B512" t="s">
        <v>1392</v>
      </c>
      <c r="C512">
        <v>31</v>
      </c>
      <c r="D512" t="s">
        <v>15</v>
      </c>
      <c r="E512" t="s">
        <v>56</v>
      </c>
      <c r="F512" s="3">
        <v>162430</v>
      </c>
      <c r="G512" t="s">
        <v>17</v>
      </c>
      <c r="H512" t="s">
        <v>17</v>
      </c>
      <c r="I512" s="4" t="str">
        <f>VLOOKUP(A512, gaming_health_data!A:N, 2, FALSE)</f>
        <v>PlayStation</v>
      </c>
      <c r="J512" t="str">
        <f>VLOOKUP(A512, gaming_health_data!A:N, 3, FALSE)</f>
        <v>MOBA</v>
      </c>
      <c r="K512" t="str">
        <f>VLOOKUP(A512, gaming_health_data!A:N, 4, FALSE)</f>
        <v>Social Interaction</v>
      </c>
      <c r="L512">
        <f>VLOOKUP(A512, gaming_health_data!A:N, 5, FALSE)</f>
        <v>3</v>
      </c>
      <c r="M512">
        <f>VLOOKUP(A512, gaming_health_data!A:N, 6, FALSE)</f>
        <v>666</v>
      </c>
      <c r="N512">
        <f>VLOOKUP(A512, gaming_health_data!A:N, 7, FALSE)</f>
        <v>7</v>
      </c>
      <c r="O512">
        <f>VLOOKUP(A512, gaming_health_data!A:N, 9, FALSE)</f>
        <v>43</v>
      </c>
      <c r="P512">
        <f>VLOOKUP(A512, gaming_health_data!A:N, 10, FALSE)</f>
        <v>96</v>
      </c>
      <c r="Q512">
        <f>VLOOKUP(A512, gaming_health_data!A:N, 11, FALSE)</f>
        <v>22</v>
      </c>
      <c r="R512">
        <f>VLOOKUP(A512, gaming_health_data!A:N, 12, FALSE)</f>
        <v>87</v>
      </c>
      <c r="S512">
        <f>VLOOKUP(A512, gaming_health_data!A:N, 13, FALSE)</f>
        <v>74</v>
      </c>
      <c r="T512">
        <f>VLOOKUP(A512, gaming_health_data!A:N, 14, FALSE)</f>
        <v>19</v>
      </c>
    </row>
    <row r="513" spans="1:20" ht="15.75">
      <c r="A513">
        <v>10525</v>
      </c>
      <c r="B513" t="s">
        <v>1393</v>
      </c>
      <c r="C513">
        <v>33</v>
      </c>
      <c r="D513" t="s">
        <v>15</v>
      </c>
      <c r="E513" t="s">
        <v>22</v>
      </c>
      <c r="F513" s="3">
        <v>39128</v>
      </c>
      <c r="G513" t="s">
        <v>17</v>
      </c>
      <c r="H513" t="s">
        <v>21</v>
      </c>
      <c r="I513" s="4" t="str">
        <f>VLOOKUP(A513, gaming_health_data!A:N, 2, FALSE)</f>
        <v>PC</v>
      </c>
      <c r="J513" t="str">
        <f>VLOOKUP(A513, gaming_health_data!A:N, 3, FALSE)</f>
        <v>Sports</v>
      </c>
      <c r="K513" t="str">
        <f>VLOOKUP(A513, gaming_health_data!A:N, 4, FALSE)</f>
        <v>Loneliness</v>
      </c>
      <c r="L513">
        <f>VLOOKUP(A513, gaming_health_data!A:N, 5, FALSE)</f>
        <v>11</v>
      </c>
      <c r="M513">
        <f>VLOOKUP(A513, gaming_health_data!A:N, 6, FALSE)</f>
        <v>782</v>
      </c>
      <c r="N513">
        <f>VLOOKUP(A513, gaming_health_data!A:N, 7, FALSE)</f>
        <v>5</v>
      </c>
      <c r="O513">
        <f>VLOOKUP(A513, gaming_health_data!A:N, 9, FALSE)</f>
        <v>85</v>
      </c>
      <c r="P513">
        <f>VLOOKUP(A513, gaming_health_data!A:N, 10, FALSE)</f>
        <v>44</v>
      </c>
      <c r="Q513">
        <f>VLOOKUP(A513, gaming_health_data!A:N, 11, FALSE)</f>
        <v>88</v>
      </c>
      <c r="R513">
        <f>VLOOKUP(A513, gaming_health_data!A:N, 12, FALSE)</f>
        <v>36</v>
      </c>
      <c r="S513">
        <f>VLOOKUP(A513, gaming_health_data!A:N, 13, FALSE)</f>
        <v>97</v>
      </c>
      <c r="T513">
        <f>VLOOKUP(A513, gaming_health_data!A:N, 14, FALSE)</f>
        <v>79</v>
      </c>
    </row>
    <row r="514" spans="1:20" ht="15.75">
      <c r="A514">
        <v>10526</v>
      </c>
      <c r="B514" t="s">
        <v>1394</v>
      </c>
      <c r="C514">
        <v>23</v>
      </c>
      <c r="D514" t="s">
        <v>27</v>
      </c>
      <c r="E514" t="s">
        <v>53</v>
      </c>
      <c r="F514" s="3">
        <v>61745</v>
      </c>
      <c r="G514" t="s">
        <v>21</v>
      </c>
      <c r="H514" t="s">
        <v>17</v>
      </c>
      <c r="I514" s="4" t="str">
        <f>VLOOKUP(A514, gaming_health_data!A:N, 2, FALSE)</f>
        <v>Cell Phone</v>
      </c>
      <c r="J514" t="str">
        <f>VLOOKUP(A514, gaming_health_data!A:N, 3, FALSE)</f>
        <v>Racing</v>
      </c>
      <c r="K514" t="str">
        <f>VLOOKUP(A514, gaming_health_data!A:N, 4, FALSE)</f>
        <v>Relaxation</v>
      </c>
      <c r="L514">
        <f>VLOOKUP(A514, gaming_health_data!A:N, 5, FALSE)</f>
        <v>2</v>
      </c>
      <c r="M514">
        <f>VLOOKUP(A514, gaming_health_data!A:N, 6, FALSE)</f>
        <v>236</v>
      </c>
      <c r="N514">
        <f>VLOOKUP(A514, gaming_health_data!A:N, 7, FALSE)</f>
        <v>6</v>
      </c>
      <c r="O514">
        <f>VLOOKUP(A514, gaming_health_data!A:N, 9, FALSE)</f>
        <v>58</v>
      </c>
      <c r="P514">
        <f>VLOOKUP(A514, gaming_health_data!A:N, 10, FALSE)</f>
        <v>29</v>
      </c>
      <c r="Q514">
        <f>VLOOKUP(A514, gaming_health_data!A:N, 11, FALSE)</f>
        <v>45</v>
      </c>
      <c r="R514">
        <f>VLOOKUP(A514, gaming_health_data!A:N, 12, FALSE)</f>
        <v>79</v>
      </c>
      <c r="S514">
        <f>VLOOKUP(A514, gaming_health_data!A:N, 13, FALSE)</f>
        <v>43</v>
      </c>
      <c r="T514">
        <f>VLOOKUP(A514, gaming_health_data!A:N, 14, FALSE)</f>
        <v>35</v>
      </c>
    </row>
    <row r="515" spans="1:20" ht="15.75">
      <c r="A515">
        <v>10527</v>
      </c>
      <c r="B515" t="s">
        <v>1395</v>
      </c>
      <c r="C515">
        <v>19</v>
      </c>
      <c r="D515" t="s">
        <v>26</v>
      </c>
      <c r="E515" t="s">
        <v>54</v>
      </c>
      <c r="F515" s="3">
        <v>76209</v>
      </c>
      <c r="G515" t="s">
        <v>21</v>
      </c>
      <c r="H515" t="s">
        <v>17</v>
      </c>
      <c r="I515" s="4" t="str">
        <f>VLOOKUP(A515, gaming_health_data!A:N, 2, FALSE)</f>
        <v>Cell Phone</v>
      </c>
      <c r="J515" t="str">
        <f>VLOOKUP(A515, gaming_health_data!A:N, 3, FALSE)</f>
        <v>Racing</v>
      </c>
      <c r="K515" t="str">
        <f>VLOOKUP(A515, gaming_health_data!A:N, 4, FALSE)</f>
        <v>Entertainment</v>
      </c>
      <c r="L515">
        <f>VLOOKUP(A515, gaming_health_data!A:N, 5, FALSE)</f>
        <v>3</v>
      </c>
      <c r="M515">
        <f>VLOOKUP(A515, gaming_health_data!A:N, 6, FALSE)</f>
        <v>541</v>
      </c>
      <c r="N515">
        <f>VLOOKUP(A515, gaming_health_data!A:N, 7, FALSE)</f>
        <v>7</v>
      </c>
      <c r="O515">
        <f>VLOOKUP(A515, gaming_health_data!A:N, 9, FALSE)</f>
        <v>86</v>
      </c>
      <c r="P515">
        <f>VLOOKUP(A515, gaming_health_data!A:N, 10, FALSE)</f>
        <v>78</v>
      </c>
      <c r="Q515">
        <f>VLOOKUP(A515, gaming_health_data!A:N, 11, FALSE)</f>
        <v>4</v>
      </c>
      <c r="R515">
        <f>VLOOKUP(A515, gaming_health_data!A:N, 12, FALSE)</f>
        <v>92</v>
      </c>
      <c r="S515">
        <f>VLOOKUP(A515, gaming_health_data!A:N, 13, FALSE)</f>
        <v>49</v>
      </c>
      <c r="T515">
        <f>VLOOKUP(A515, gaming_health_data!A:N, 14, FALSE)</f>
        <v>90</v>
      </c>
    </row>
    <row r="516" spans="1:20" ht="15.75">
      <c r="A516">
        <v>10528</v>
      </c>
      <c r="B516" t="s">
        <v>1396</v>
      </c>
      <c r="C516">
        <v>32</v>
      </c>
      <c r="D516" t="s">
        <v>26</v>
      </c>
      <c r="E516" t="s">
        <v>53</v>
      </c>
      <c r="F516" s="3">
        <v>122635</v>
      </c>
      <c r="G516" t="s">
        <v>21</v>
      </c>
      <c r="H516" t="s">
        <v>21</v>
      </c>
      <c r="I516" s="4" t="str">
        <f>VLOOKUP(A516, gaming_health_data!A:N, 2, FALSE)</f>
        <v>Nintendo</v>
      </c>
      <c r="J516" t="str">
        <f>VLOOKUP(A516, gaming_health_data!A:N, 3, FALSE)</f>
        <v>Fighting</v>
      </c>
      <c r="K516" t="str">
        <f>VLOOKUP(A516, gaming_health_data!A:N, 4, FALSE)</f>
        <v>Habit</v>
      </c>
      <c r="L516">
        <f>VLOOKUP(A516, gaming_health_data!A:N, 5, FALSE)</f>
        <v>6</v>
      </c>
      <c r="M516">
        <f>VLOOKUP(A516, gaming_health_data!A:N, 6, FALSE)</f>
        <v>960</v>
      </c>
      <c r="N516">
        <f>VLOOKUP(A516, gaming_health_data!A:N, 7, FALSE)</f>
        <v>8</v>
      </c>
      <c r="O516">
        <f>VLOOKUP(A516, gaming_health_data!A:N, 9, FALSE)</f>
        <v>61</v>
      </c>
      <c r="P516">
        <f>VLOOKUP(A516, gaming_health_data!A:N, 10, FALSE)</f>
        <v>30</v>
      </c>
      <c r="Q516">
        <f>VLOOKUP(A516, gaming_health_data!A:N, 11, FALSE)</f>
        <v>66</v>
      </c>
      <c r="R516">
        <f>VLOOKUP(A516, gaming_health_data!A:N, 12, FALSE)</f>
        <v>58</v>
      </c>
      <c r="S516">
        <f>VLOOKUP(A516, gaming_health_data!A:N, 13, FALSE)</f>
        <v>18</v>
      </c>
      <c r="T516">
        <f>VLOOKUP(A516, gaming_health_data!A:N, 14, FALSE)</f>
        <v>25</v>
      </c>
    </row>
    <row r="517" spans="1:20" ht="15.75">
      <c r="A517">
        <v>10529</v>
      </c>
      <c r="B517" t="s">
        <v>1397</v>
      </c>
      <c r="C517">
        <v>26</v>
      </c>
      <c r="D517" t="s">
        <v>26</v>
      </c>
      <c r="E517" t="s">
        <v>39</v>
      </c>
      <c r="F517" s="3">
        <v>28701</v>
      </c>
      <c r="G517" t="s">
        <v>17</v>
      </c>
      <c r="H517" t="s">
        <v>17</v>
      </c>
      <c r="I517" s="4" t="str">
        <f>VLOOKUP(A517, gaming_health_data!A:N, 2, FALSE)</f>
        <v>Cell Phone</v>
      </c>
      <c r="J517" t="str">
        <f>VLOOKUP(A517, gaming_health_data!A:N, 3, FALSE)</f>
        <v>Sports</v>
      </c>
      <c r="K517" t="str">
        <f>VLOOKUP(A517, gaming_health_data!A:N, 4, FALSE)</f>
        <v>Escapism</v>
      </c>
      <c r="L517">
        <f>VLOOKUP(A517, gaming_health_data!A:N, 5, FALSE)</f>
        <v>7</v>
      </c>
      <c r="M517">
        <f>VLOOKUP(A517, gaming_health_data!A:N, 6, FALSE)</f>
        <v>315</v>
      </c>
      <c r="N517">
        <f>VLOOKUP(A517, gaming_health_data!A:N, 7, FALSE)</f>
        <v>8</v>
      </c>
      <c r="O517">
        <f>VLOOKUP(A517, gaming_health_data!A:N, 9, FALSE)</f>
        <v>21</v>
      </c>
      <c r="P517">
        <f>VLOOKUP(A517, gaming_health_data!A:N, 10, FALSE)</f>
        <v>78</v>
      </c>
      <c r="Q517">
        <f>VLOOKUP(A517, gaming_health_data!A:N, 11, FALSE)</f>
        <v>59</v>
      </c>
      <c r="R517">
        <f>VLOOKUP(A517, gaming_health_data!A:N, 12, FALSE)</f>
        <v>65</v>
      </c>
      <c r="S517">
        <f>VLOOKUP(A517, gaming_health_data!A:N, 13, FALSE)</f>
        <v>26</v>
      </c>
      <c r="T517">
        <f>VLOOKUP(A517, gaming_health_data!A:N, 14, FALSE)</f>
        <v>79</v>
      </c>
    </row>
    <row r="518" spans="1:20" ht="15.75">
      <c r="A518">
        <v>10530</v>
      </c>
      <c r="B518" t="s">
        <v>1398</v>
      </c>
      <c r="C518">
        <v>21</v>
      </c>
      <c r="D518" t="s">
        <v>27</v>
      </c>
      <c r="E518" t="s">
        <v>49</v>
      </c>
      <c r="F518" s="3">
        <v>28109</v>
      </c>
      <c r="G518" t="s">
        <v>21</v>
      </c>
      <c r="H518" t="s">
        <v>21</v>
      </c>
      <c r="I518" s="4" t="str">
        <f>VLOOKUP(A518, gaming_health_data!A:N, 2, FALSE)</f>
        <v>Xbox</v>
      </c>
      <c r="J518" t="str">
        <f>VLOOKUP(A518, gaming_health_data!A:N, 3, FALSE)</f>
        <v>Sports</v>
      </c>
      <c r="K518" t="str">
        <f>VLOOKUP(A518, gaming_health_data!A:N, 4, FALSE)</f>
        <v>Loneliness</v>
      </c>
      <c r="L518">
        <f>VLOOKUP(A518, gaming_health_data!A:N, 5, FALSE)</f>
        <v>6</v>
      </c>
      <c r="M518">
        <f>VLOOKUP(A518, gaming_health_data!A:N, 6, FALSE)</f>
        <v>584</v>
      </c>
      <c r="N518">
        <f>VLOOKUP(A518, gaming_health_data!A:N, 7, FALSE)</f>
        <v>7</v>
      </c>
      <c r="O518">
        <f>VLOOKUP(A518, gaming_health_data!A:N, 9, FALSE)</f>
        <v>65</v>
      </c>
      <c r="P518">
        <f>VLOOKUP(A518, gaming_health_data!A:N, 10, FALSE)</f>
        <v>22</v>
      </c>
      <c r="Q518">
        <f>VLOOKUP(A518, gaming_health_data!A:N, 11, FALSE)</f>
        <v>41</v>
      </c>
      <c r="R518">
        <f>VLOOKUP(A518, gaming_health_data!A:N, 12, FALSE)</f>
        <v>68</v>
      </c>
      <c r="S518">
        <f>VLOOKUP(A518, gaming_health_data!A:N, 13, FALSE)</f>
        <v>49</v>
      </c>
      <c r="T518">
        <f>VLOOKUP(A518, gaming_health_data!A:N, 14, FALSE)</f>
        <v>77</v>
      </c>
    </row>
    <row r="519" spans="1:20" ht="15.75">
      <c r="A519">
        <v>10531</v>
      </c>
      <c r="B519" t="s">
        <v>1399</v>
      </c>
      <c r="C519">
        <v>32</v>
      </c>
      <c r="D519" t="s">
        <v>26</v>
      </c>
      <c r="E519" t="s">
        <v>22</v>
      </c>
      <c r="F519" s="3">
        <v>146759</v>
      </c>
      <c r="G519" t="s">
        <v>17</v>
      </c>
      <c r="H519" t="s">
        <v>17</v>
      </c>
      <c r="I519" s="4" t="str">
        <f>VLOOKUP(A519, gaming_health_data!A:N, 2, FALSE)</f>
        <v>Cell Phone</v>
      </c>
      <c r="J519" t="str">
        <f>VLOOKUP(A519, gaming_health_data!A:N, 3, FALSE)</f>
        <v>Racing</v>
      </c>
      <c r="K519" t="str">
        <f>VLOOKUP(A519, gaming_health_data!A:N, 4, FALSE)</f>
        <v>Loneliness</v>
      </c>
      <c r="L519">
        <f>VLOOKUP(A519, gaming_health_data!A:N, 5, FALSE)</f>
        <v>6</v>
      </c>
      <c r="M519">
        <f>VLOOKUP(A519, gaming_health_data!A:N, 6, FALSE)</f>
        <v>631</v>
      </c>
      <c r="N519">
        <f>VLOOKUP(A519, gaming_health_data!A:N, 7, FALSE)</f>
        <v>4</v>
      </c>
      <c r="O519">
        <f>VLOOKUP(A519, gaming_health_data!A:N, 9, FALSE)</f>
        <v>69</v>
      </c>
      <c r="P519">
        <f>VLOOKUP(A519, gaming_health_data!A:N, 10, FALSE)</f>
        <v>24</v>
      </c>
      <c r="Q519">
        <f>VLOOKUP(A519, gaming_health_data!A:N, 11, FALSE)</f>
        <v>65</v>
      </c>
      <c r="R519">
        <f>VLOOKUP(A519, gaming_health_data!A:N, 12, FALSE)</f>
        <v>29</v>
      </c>
      <c r="S519">
        <f>VLOOKUP(A519, gaming_health_data!A:N, 13, FALSE)</f>
        <v>88</v>
      </c>
      <c r="T519">
        <f>VLOOKUP(A519, gaming_health_data!A:N, 14, FALSE)</f>
        <v>63</v>
      </c>
    </row>
    <row r="520" spans="1:20" ht="15.75">
      <c r="A520">
        <v>10532</v>
      </c>
      <c r="B520" t="s">
        <v>1400</v>
      </c>
      <c r="C520">
        <v>20</v>
      </c>
      <c r="D520" t="s">
        <v>26</v>
      </c>
      <c r="E520" t="s">
        <v>39</v>
      </c>
      <c r="F520" s="3">
        <v>61156</v>
      </c>
      <c r="G520" t="s">
        <v>21</v>
      </c>
      <c r="H520" t="s">
        <v>21</v>
      </c>
      <c r="I520" s="4" t="str">
        <f>VLOOKUP(A520, gaming_health_data!A:N, 2, FALSE)</f>
        <v>Nintendo</v>
      </c>
      <c r="J520" t="str">
        <f>VLOOKUP(A520, gaming_health_data!A:N, 3, FALSE)</f>
        <v>FPS</v>
      </c>
      <c r="K520" t="str">
        <f>VLOOKUP(A520, gaming_health_data!A:N, 4, FALSE)</f>
        <v>Competition</v>
      </c>
      <c r="L520">
        <f>VLOOKUP(A520, gaming_health_data!A:N, 5, FALSE)</f>
        <v>6</v>
      </c>
      <c r="M520">
        <f>VLOOKUP(A520, gaming_health_data!A:N, 6, FALSE)</f>
        <v>724</v>
      </c>
      <c r="N520">
        <f>VLOOKUP(A520, gaming_health_data!A:N, 7, FALSE)</f>
        <v>8</v>
      </c>
      <c r="O520">
        <f>VLOOKUP(A520, gaming_health_data!A:N, 9, FALSE)</f>
        <v>30</v>
      </c>
      <c r="P520">
        <f>VLOOKUP(A520, gaming_health_data!A:N, 10, FALSE)</f>
        <v>63</v>
      </c>
      <c r="Q520">
        <f>VLOOKUP(A520, gaming_health_data!A:N, 11, FALSE)</f>
        <v>30</v>
      </c>
      <c r="R520">
        <f>VLOOKUP(A520, gaming_health_data!A:N, 12, FALSE)</f>
        <v>83</v>
      </c>
      <c r="S520">
        <f>VLOOKUP(A520, gaming_health_data!A:N, 13, FALSE)</f>
        <v>72</v>
      </c>
      <c r="T520">
        <f>VLOOKUP(A520, gaming_health_data!A:N, 14, FALSE)</f>
        <v>86</v>
      </c>
    </row>
    <row r="521" spans="1:20" ht="15.75">
      <c r="A521">
        <v>10533</v>
      </c>
      <c r="B521" t="s">
        <v>1401</v>
      </c>
      <c r="C521">
        <v>26</v>
      </c>
      <c r="D521" t="s">
        <v>15</v>
      </c>
      <c r="E521" t="s">
        <v>22</v>
      </c>
      <c r="F521" s="3">
        <v>94195</v>
      </c>
      <c r="G521" t="s">
        <v>17</v>
      </c>
      <c r="H521" t="s">
        <v>21</v>
      </c>
      <c r="I521" s="4" t="str">
        <f>VLOOKUP(A521, gaming_health_data!A:N, 2, FALSE)</f>
        <v>Xbox</v>
      </c>
      <c r="J521" t="str">
        <f>VLOOKUP(A521, gaming_health_data!A:N, 3, FALSE)</f>
        <v>Sports</v>
      </c>
      <c r="K521" t="str">
        <f>VLOOKUP(A521, gaming_health_data!A:N, 4, FALSE)</f>
        <v>Loneliness</v>
      </c>
      <c r="L521">
        <f>VLOOKUP(A521, gaming_health_data!A:N, 5, FALSE)</f>
        <v>4</v>
      </c>
      <c r="M521">
        <f>VLOOKUP(A521, gaming_health_data!A:N, 6, FALSE)</f>
        <v>460</v>
      </c>
      <c r="N521">
        <f>VLOOKUP(A521, gaming_health_data!A:N, 7, FALSE)</f>
        <v>5</v>
      </c>
      <c r="O521">
        <f>VLOOKUP(A521, gaming_health_data!A:N, 9, FALSE)</f>
        <v>18</v>
      </c>
      <c r="P521">
        <f>VLOOKUP(A521, gaming_health_data!A:N, 10, FALSE)</f>
        <v>16</v>
      </c>
      <c r="Q521">
        <f>VLOOKUP(A521, gaming_health_data!A:N, 11, FALSE)</f>
        <v>37</v>
      </c>
      <c r="R521">
        <f>VLOOKUP(A521, gaming_health_data!A:N, 12, FALSE)</f>
        <v>61</v>
      </c>
      <c r="S521">
        <f>VLOOKUP(A521, gaming_health_data!A:N, 13, FALSE)</f>
        <v>82</v>
      </c>
      <c r="T521">
        <f>VLOOKUP(A521, gaming_health_data!A:N, 14, FALSE)</f>
        <v>15</v>
      </c>
    </row>
    <row r="522" spans="1:20" ht="15.75">
      <c r="A522">
        <v>10534</v>
      </c>
      <c r="B522" t="s">
        <v>1402</v>
      </c>
      <c r="C522">
        <v>19</v>
      </c>
      <c r="D522" t="s">
        <v>26</v>
      </c>
      <c r="E522" t="s">
        <v>22</v>
      </c>
      <c r="F522" s="3">
        <v>16207</v>
      </c>
      <c r="G522" t="s">
        <v>21</v>
      </c>
      <c r="H522" t="s">
        <v>17</v>
      </c>
      <c r="I522" s="4" t="str">
        <f>VLOOKUP(A522, gaming_health_data!A:N, 2, FALSE)</f>
        <v>PlayStation</v>
      </c>
      <c r="J522" t="str">
        <f>VLOOKUP(A522, gaming_health_data!A:N, 3, FALSE)</f>
        <v>Racing</v>
      </c>
      <c r="K522" t="str">
        <f>VLOOKUP(A522, gaming_health_data!A:N, 4, FALSE)</f>
        <v>Entertainment</v>
      </c>
      <c r="L522">
        <f>VLOOKUP(A522, gaming_health_data!A:N, 5, FALSE)</f>
        <v>8</v>
      </c>
      <c r="M522">
        <f>VLOOKUP(A522, gaming_health_data!A:N, 6, FALSE)</f>
        <v>311</v>
      </c>
      <c r="N522">
        <f>VLOOKUP(A522, gaming_health_data!A:N, 7, FALSE)</f>
        <v>11</v>
      </c>
      <c r="O522">
        <f>VLOOKUP(A522, gaming_health_data!A:N, 9, FALSE)</f>
        <v>33</v>
      </c>
      <c r="P522">
        <f>VLOOKUP(A522, gaming_health_data!A:N, 10, FALSE)</f>
        <v>69</v>
      </c>
      <c r="Q522">
        <f>VLOOKUP(A522, gaming_health_data!A:N, 11, FALSE)</f>
        <v>99</v>
      </c>
      <c r="R522">
        <f>VLOOKUP(A522, gaming_health_data!A:N, 12, FALSE)</f>
        <v>96</v>
      </c>
      <c r="S522">
        <f>VLOOKUP(A522, gaming_health_data!A:N, 13, FALSE)</f>
        <v>74</v>
      </c>
      <c r="T522">
        <f>VLOOKUP(A522, gaming_health_data!A:N, 14, FALSE)</f>
        <v>64</v>
      </c>
    </row>
    <row r="523" spans="1:20" ht="15.75">
      <c r="A523">
        <v>10535</v>
      </c>
      <c r="B523" t="s">
        <v>1403</v>
      </c>
      <c r="C523">
        <v>22</v>
      </c>
      <c r="D523" t="s">
        <v>26</v>
      </c>
      <c r="E523" t="s">
        <v>27</v>
      </c>
      <c r="F523" s="3">
        <v>197171</v>
      </c>
      <c r="G523" t="s">
        <v>21</v>
      </c>
      <c r="H523" t="s">
        <v>21</v>
      </c>
      <c r="I523" s="4" t="str">
        <f>VLOOKUP(A523, gaming_health_data!A:N, 2, FALSE)</f>
        <v>Cell Phone</v>
      </c>
      <c r="J523" t="str">
        <f>VLOOKUP(A523, gaming_health_data!A:N, 3, FALSE)</f>
        <v>RPG</v>
      </c>
      <c r="K523" t="str">
        <f>VLOOKUP(A523, gaming_health_data!A:N, 4, FALSE)</f>
        <v>Social Interaction</v>
      </c>
      <c r="L523">
        <f>VLOOKUP(A523, gaming_health_data!A:N, 5, FALSE)</f>
        <v>4</v>
      </c>
      <c r="M523">
        <f>VLOOKUP(A523, gaming_health_data!A:N, 6, FALSE)</f>
        <v>315</v>
      </c>
      <c r="N523">
        <f>VLOOKUP(A523, gaming_health_data!A:N, 7, FALSE)</f>
        <v>11</v>
      </c>
      <c r="O523">
        <f>VLOOKUP(A523, gaming_health_data!A:N, 9, FALSE)</f>
        <v>6</v>
      </c>
      <c r="P523">
        <f>VLOOKUP(A523, gaming_health_data!A:N, 10, FALSE)</f>
        <v>39</v>
      </c>
      <c r="Q523">
        <f>VLOOKUP(A523, gaming_health_data!A:N, 11, FALSE)</f>
        <v>36</v>
      </c>
      <c r="R523">
        <f>VLOOKUP(A523, gaming_health_data!A:N, 12, FALSE)</f>
        <v>96</v>
      </c>
      <c r="S523">
        <f>VLOOKUP(A523, gaming_health_data!A:N, 13, FALSE)</f>
        <v>7</v>
      </c>
      <c r="T523">
        <f>VLOOKUP(A523, gaming_health_data!A:N, 14, FALSE)</f>
        <v>94</v>
      </c>
    </row>
    <row r="524" spans="1:20" ht="15.75">
      <c r="A524">
        <v>10536</v>
      </c>
      <c r="B524" t="s">
        <v>1404</v>
      </c>
      <c r="C524">
        <v>30</v>
      </c>
      <c r="D524" t="s">
        <v>26</v>
      </c>
      <c r="E524" t="s">
        <v>56</v>
      </c>
      <c r="F524" s="3">
        <v>180354</v>
      </c>
      <c r="G524" t="s">
        <v>21</v>
      </c>
      <c r="H524" t="s">
        <v>17</v>
      </c>
      <c r="I524" s="4" t="str">
        <f>VLOOKUP(A524, gaming_health_data!A:N, 2, FALSE)</f>
        <v>PC</v>
      </c>
      <c r="J524" t="str">
        <f>VLOOKUP(A524, gaming_health_data!A:N, 3, FALSE)</f>
        <v>Fighting</v>
      </c>
      <c r="K524" t="str">
        <f>VLOOKUP(A524, gaming_health_data!A:N, 4, FALSE)</f>
        <v>Social Interaction</v>
      </c>
      <c r="L524">
        <f>VLOOKUP(A524, gaming_health_data!A:N, 5, FALSE)</f>
        <v>4</v>
      </c>
      <c r="M524">
        <f>VLOOKUP(A524, gaming_health_data!A:N, 6, FALSE)</f>
        <v>565</v>
      </c>
      <c r="N524">
        <f>VLOOKUP(A524, gaming_health_data!A:N, 7, FALSE)</f>
        <v>6</v>
      </c>
      <c r="O524">
        <f>VLOOKUP(A524, gaming_health_data!A:N, 9, FALSE)</f>
        <v>85</v>
      </c>
      <c r="P524">
        <f>VLOOKUP(A524, gaming_health_data!A:N, 10, FALSE)</f>
        <v>20</v>
      </c>
      <c r="Q524">
        <f>VLOOKUP(A524, gaming_health_data!A:N, 11, FALSE)</f>
        <v>85</v>
      </c>
      <c r="R524">
        <f>VLOOKUP(A524, gaming_health_data!A:N, 12, FALSE)</f>
        <v>49</v>
      </c>
      <c r="S524">
        <f>VLOOKUP(A524, gaming_health_data!A:N, 13, FALSE)</f>
        <v>14</v>
      </c>
      <c r="T524">
        <f>VLOOKUP(A524, gaming_health_data!A:N, 14, FALSE)</f>
        <v>52</v>
      </c>
    </row>
    <row r="525" spans="1:20" ht="15.75">
      <c r="A525">
        <v>10537</v>
      </c>
      <c r="B525" t="s">
        <v>1405</v>
      </c>
      <c r="C525">
        <v>32</v>
      </c>
      <c r="D525" t="s">
        <v>27</v>
      </c>
      <c r="E525" t="s">
        <v>16</v>
      </c>
      <c r="F525" s="3">
        <v>120327</v>
      </c>
      <c r="G525" t="s">
        <v>17</v>
      </c>
      <c r="H525" t="s">
        <v>21</v>
      </c>
      <c r="I525" s="4" t="str">
        <f>VLOOKUP(A525, gaming_health_data!A:N, 2, FALSE)</f>
        <v>Cell Phone</v>
      </c>
      <c r="J525" t="str">
        <f>VLOOKUP(A525, gaming_health_data!A:N, 3, FALSE)</f>
        <v>Sports</v>
      </c>
      <c r="K525" t="str">
        <f>VLOOKUP(A525, gaming_health_data!A:N, 4, FALSE)</f>
        <v>Social Interaction</v>
      </c>
      <c r="L525">
        <f>VLOOKUP(A525, gaming_health_data!A:N, 5, FALSE)</f>
        <v>2</v>
      </c>
      <c r="M525">
        <f>VLOOKUP(A525, gaming_health_data!A:N, 6, FALSE)</f>
        <v>963</v>
      </c>
      <c r="N525">
        <f>VLOOKUP(A525, gaming_health_data!A:N, 7, FALSE)</f>
        <v>11</v>
      </c>
      <c r="O525">
        <f>VLOOKUP(A525, gaming_health_data!A:N, 9, FALSE)</f>
        <v>20</v>
      </c>
      <c r="P525">
        <f>VLOOKUP(A525, gaming_health_data!A:N, 10, FALSE)</f>
        <v>85</v>
      </c>
      <c r="Q525">
        <f>VLOOKUP(A525, gaming_health_data!A:N, 11, FALSE)</f>
        <v>85</v>
      </c>
      <c r="R525">
        <f>VLOOKUP(A525, gaming_health_data!A:N, 12, FALSE)</f>
        <v>61</v>
      </c>
      <c r="S525">
        <f>VLOOKUP(A525, gaming_health_data!A:N, 13, FALSE)</f>
        <v>15</v>
      </c>
      <c r="T525">
        <f>VLOOKUP(A525, gaming_health_data!A:N, 14, FALSE)</f>
        <v>12</v>
      </c>
    </row>
    <row r="526" spans="1:20" ht="15.75">
      <c r="A526">
        <v>10538</v>
      </c>
      <c r="B526" t="s">
        <v>1406</v>
      </c>
      <c r="C526">
        <v>33</v>
      </c>
      <c r="D526" t="s">
        <v>26</v>
      </c>
      <c r="E526" t="s">
        <v>44</v>
      </c>
      <c r="F526" s="3">
        <v>52901</v>
      </c>
      <c r="G526" t="s">
        <v>17</v>
      </c>
      <c r="H526" t="s">
        <v>21</v>
      </c>
      <c r="I526" s="4" t="str">
        <f>VLOOKUP(A526, gaming_health_data!A:N, 2, FALSE)</f>
        <v>PC</v>
      </c>
      <c r="J526" t="str">
        <f>VLOOKUP(A526, gaming_health_data!A:N, 3, FALSE)</f>
        <v>MOBA</v>
      </c>
      <c r="K526" t="str">
        <f>VLOOKUP(A526, gaming_health_data!A:N, 4, FALSE)</f>
        <v>Stress Relief</v>
      </c>
      <c r="L526">
        <f>VLOOKUP(A526, gaming_health_data!A:N, 5, FALSE)</f>
        <v>1</v>
      </c>
      <c r="M526">
        <f>VLOOKUP(A526, gaming_health_data!A:N, 6, FALSE)</f>
        <v>842</v>
      </c>
      <c r="N526">
        <f>VLOOKUP(A526, gaming_health_data!A:N, 7, FALSE)</f>
        <v>10</v>
      </c>
      <c r="O526">
        <f>VLOOKUP(A526, gaming_health_data!A:N, 9, FALSE)</f>
        <v>61</v>
      </c>
      <c r="P526">
        <f>VLOOKUP(A526, gaming_health_data!A:N, 10, FALSE)</f>
        <v>60</v>
      </c>
      <c r="Q526">
        <f>VLOOKUP(A526, gaming_health_data!A:N, 11, FALSE)</f>
        <v>84</v>
      </c>
      <c r="R526">
        <f>VLOOKUP(A526, gaming_health_data!A:N, 12, FALSE)</f>
        <v>92</v>
      </c>
      <c r="S526">
        <f>VLOOKUP(A526, gaming_health_data!A:N, 13, FALSE)</f>
        <v>14</v>
      </c>
      <c r="T526">
        <f>VLOOKUP(A526, gaming_health_data!A:N, 14, FALSE)</f>
        <v>29</v>
      </c>
    </row>
    <row r="527" spans="1:20" ht="15.75">
      <c r="A527">
        <v>10539</v>
      </c>
      <c r="B527" t="s">
        <v>1407</v>
      </c>
      <c r="C527">
        <v>32</v>
      </c>
      <c r="D527" t="s">
        <v>27</v>
      </c>
      <c r="E527" t="s">
        <v>49</v>
      </c>
      <c r="F527" s="3">
        <v>7695</v>
      </c>
      <c r="G527" t="s">
        <v>17</v>
      </c>
      <c r="H527" t="s">
        <v>21</v>
      </c>
      <c r="I527" s="4" t="str">
        <f>VLOOKUP(A527, gaming_health_data!A:N, 2, FALSE)</f>
        <v>Tablet</v>
      </c>
      <c r="J527" t="str">
        <f>VLOOKUP(A527, gaming_health_data!A:N, 3, FALSE)</f>
        <v>Sports</v>
      </c>
      <c r="K527" t="str">
        <f>VLOOKUP(A527, gaming_health_data!A:N, 4, FALSE)</f>
        <v>Escapism</v>
      </c>
      <c r="L527">
        <f>VLOOKUP(A527, gaming_health_data!A:N, 5, FALSE)</f>
        <v>2</v>
      </c>
      <c r="M527">
        <f>VLOOKUP(A527, gaming_health_data!A:N, 6, FALSE)</f>
        <v>563</v>
      </c>
      <c r="N527">
        <f>VLOOKUP(A527, gaming_health_data!A:N, 7, FALSE)</f>
        <v>7</v>
      </c>
      <c r="O527">
        <f>VLOOKUP(A527, gaming_health_data!A:N, 9, FALSE)</f>
        <v>81</v>
      </c>
      <c r="P527">
        <f>VLOOKUP(A527, gaming_health_data!A:N, 10, FALSE)</f>
        <v>45</v>
      </c>
      <c r="Q527">
        <f>VLOOKUP(A527, gaming_health_data!A:N, 11, FALSE)</f>
        <v>38</v>
      </c>
      <c r="R527">
        <f>VLOOKUP(A527, gaming_health_data!A:N, 12, FALSE)</f>
        <v>99</v>
      </c>
      <c r="S527">
        <f>VLOOKUP(A527, gaming_health_data!A:N, 13, FALSE)</f>
        <v>69</v>
      </c>
      <c r="T527">
        <f>VLOOKUP(A527, gaming_health_data!A:N, 14, FALSE)</f>
        <v>13</v>
      </c>
    </row>
    <row r="528" spans="1:20" ht="15.75">
      <c r="A528">
        <v>10540</v>
      </c>
      <c r="B528" t="s">
        <v>1408</v>
      </c>
      <c r="C528">
        <v>21</v>
      </c>
      <c r="D528" t="s">
        <v>27</v>
      </c>
      <c r="E528" t="s">
        <v>39</v>
      </c>
      <c r="F528" s="3">
        <v>124700</v>
      </c>
      <c r="G528" t="s">
        <v>17</v>
      </c>
      <c r="H528" t="s">
        <v>21</v>
      </c>
      <c r="I528" s="4" t="str">
        <f>VLOOKUP(A528, gaming_health_data!A:N, 2, FALSE)</f>
        <v>Nintendo</v>
      </c>
      <c r="J528" t="str">
        <f>VLOOKUP(A528, gaming_health_data!A:N, 3, FALSE)</f>
        <v>MOBA</v>
      </c>
      <c r="K528" t="str">
        <f>VLOOKUP(A528, gaming_health_data!A:N, 4, FALSE)</f>
        <v>Boredom</v>
      </c>
      <c r="L528">
        <f>VLOOKUP(A528, gaming_health_data!A:N, 5, FALSE)</f>
        <v>1</v>
      </c>
      <c r="M528">
        <f>VLOOKUP(A528, gaming_health_data!A:N, 6, FALSE)</f>
        <v>231</v>
      </c>
      <c r="N528">
        <f>VLOOKUP(A528, gaming_health_data!A:N, 7, FALSE)</f>
        <v>7</v>
      </c>
      <c r="O528">
        <f>VLOOKUP(A528, gaming_health_data!A:N, 9, FALSE)</f>
        <v>3</v>
      </c>
      <c r="P528">
        <f>VLOOKUP(A528, gaming_health_data!A:N, 10, FALSE)</f>
        <v>10</v>
      </c>
      <c r="Q528">
        <f>VLOOKUP(A528, gaming_health_data!A:N, 11, FALSE)</f>
        <v>53</v>
      </c>
      <c r="R528">
        <f>VLOOKUP(A528, gaming_health_data!A:N, 12, FALSE)</f>
        <v>96</v>
      </c>
      <c r="S528">
        <f>VLOOKUP(A528, gaming_health_data!A:N, 13, FALSE)</f>
        <v>84</v>
      </c>
      <c r="T528">
        <f>VLOOKUP(A528, gaming_health_data!A:N, 14, FALSE)</f>
        <v>39</v>
      </c>
    </row>
    <row r="529" spans="1:20" ht="15.75">
      <c r="A529">
        <v>10541</v>
      </c>
      <c r="B529" t="s">
        <v>1409</v>
      </c>
      <c r="C529">
        <v>18</v>
      </c>
      <c r="D529" t="s">
        <v>26</v>
      </c>
      <c r="E529" t="s">
        <v>30</v>
      </c>
      <c r="F529" s="3">
        <v>22065</v>
      </c>
      <c r="G529" t="s">
        <v>21</v>
      </c>
      <c r="H529" t="s">
        <v>21</v>
      </c>
      <c r="I529" s="4" t="str">
        <f>VLOOKUP(A529, gaming_health_data!A:N, 2, FALSE)</f>
        <v>Xbox</v>
      </c>
      <c r="J529" t="str">
        <f>VLOOKUP(A529, gaming_health_data!A:N, 3, FALSE)</f>
        <v>MOBA</v>
      </c>
      <c r="K529" t="str">
        <f>VLOOKUP(A529, gaming_health_data!A:N, 4, FALSE)</f>
        <v>Social Interaction</v>
      </c>
      <c r="L529">
        <f>VLOOKUP(A529, gaming_health_data!A:N, 5, FALSE)</f>
        <v>4</v>
      </c>
      <c r="M529">
        <f>VLOOKUP(A529, gaming_health_data!A:N, 6, FALSE)</f>
        <v>83</v>
      </c>
      <c r="N529">
        <f>VLOOKUP(A529, gaming_health_data!A:N, 7, FALSE)</f>
        <v>8</v>
      </c>
      <c r="O529">
        <f>VLOOKUP(A529, gaming_health_data!A:N, 9, FALSE)</f>
        <v>40</v>
      </c>
      <c r="P529">
        <f>VLOOKUP(A529, gaming_health_data!A:N, 10, FALSE)</f>
        <v>95</v>
      </c>
      <c r="Q529">
        <f>VLOOKUP(A529, gaming_health_data!A:N, 11, FALSE)</f>
        <v>56</v>
      </c>
      <c r="R529">
        <f>VLOOKUP(A529, gaming_health_data!A:N, 12, FALSE)</f>
        <v>69</v>
      </c>
      <c r="S529">
        <f>VLOOKUP(A529, gaming_health_data!A:N, 13, FALSE)</f>
        <v>2</v>
      </c>
      <c r="T529">
        <f>VLOOKUP(A529, gaming_health_data!A:N, 14, FALSE)</f>
        <v>75</v>
      </c>
    </row>
    <row r="530" spans="1:20" ht="15.75">
      <c r="A530">
        <v>10542</v>
      </c>
      <c r="B530" t="s">
        <v>1410</v>
      </c>
      <c r="C530">
        <v>30</v>
      </c>
      <c r="D530" t="s">
        <v>26</v>
      </c>
      <c r="E530" t="s">
        <v>27</v>
      </c>
      <c r="F530" s="3">
        <v>127095</v>
      </c>
      <c r="G530" t="s">
        <v>21</v>
      </c>
      <c r="H530" t="s">
        <v>21</v>
      </c>
      <c r="I530" s="4" t="str">
        <f>VLOOKUP(A530, gaming_health_data!A:N, 2, FALSE)</f>
        <v>PlayStation</v>
      </c>
      <c r="J530" t="str">
        <f>VLOOKUP(A530, gaming_health_data!A:N, 3, FALSE)</f>
        <v>MMORPG</v>
      </c>
      <c r="K530" t="str">
        <f>VLOOKUP(A530, gaming_health_data!A:N, 4, FALSE)</f>
        <v>Competition</v>
      </c>
      <c r="L530">
        <f>VLOOKUP(A530, gaming_health_data!A:N, 5, FALSE)</f>
        <v>1</v>
      </c>
      <c r="M530">
        <f>VLOOKUP(A530, gaming_health_data!A:N, 6, FALSE)</f>
        <v>181</v>
      </c>
      <c r="N530">
        <f>VLOOKUP(A530, gaming_health_data!A:N, 7, FALSE)</f>
        <v>11</v>
      </c>
      <c r="O530">
        <f>VLOOKUP(A530, gaming_health_data!A:N, 9, FALSE)</f>
        <v>4</v>
      </c>
      <c r="P530">
        <f>VLOOKUP(A530, gaming_health_data!A:N, 10, FALSE)</f>
        <v>78</v>
      </c>
      <c r="Q530">
        <f>VLOOKUP(A530, gaming_health_data!A:N, 11, FALSE)</f>
        <v>45</v>
      </c>
      <c r="R530">
        <f>VLOOKUP(A530, gaming_health_data!A:N, 12, FALSE)</f>
        <v>20</v>
      </c>
      <c r="S530">
        <f>VLOOKUP(A530, gaming_health_data!A:N, 13, FALSE)</f>
        <v>3</v>
      </c>
      <c r="T530">
        <f>VLOOKUP(A530, gaming_health_data!A:N, 14, FALSE)</f>
        <v>76</v>
      </c>
    </row>
    <row r="531" spans="1:20" ht="15.75">
      <c r="A531">
        <v>10543</v>
      </c>
      <c r="B531" t="s">
        <v>1411</v>
      </c>
      <c r="C531">
        <v>23</v>
      </c>
      <c r="D531" t="s">
        <v>27</v>
      </c>
      <c r="E531" t="s">
        <v>49</v>
      </c>
      <c r="F531" s="3">
        <v>87685</v>
      </c>
      <c r="G531" t="s">
        <v>17</v>
      </c>
      <c r="H531" t="s">
        <v>21</v>
      </c>
      <c r="I531" s="4" t="str">
        <f>VLOOKUP(A531, gaming_health_data!A:N, 2, FALSE)</f>
        <v>PC</v>
      </c>
      <c r="J531" t="str">
        <f>VLOOKUP(A531, gaming_health_data!A:N, 3, FALSE)</f>
        <v>MMORPG</v>
      </c>
      <c r="K531" t="str">
        <f>VLOOKUP(A531, gaming_health_data!A:N, 4, FALSE)</f>
        <v>Stress Relief</v>
      </c>
      <c r="L531">
        <f>VLOOKUP(A531, gaming_health_data!A:N, 5, FALSE)</f>
        <v>5</v>
      </c>
      <c r="M531">
        <f>VLOOKUP(A531, gaming_health_data!A:N, 6, FALSE)</f>
        <v>420</v>
      </c>
      <c r="N531">
        <f>VLOOKUP(A531, gaming_health_data!A:N, 7, FALSE)</f>
        <v>5</v>
      </c>
      <c r="O531">
        <f>VLOOKUP(A531, gaming_health_data!A:N, 9, FALSE)</f>
        <v>56</v>
      </c>
      <c r="P531">
        <f>VLOOKUP(A531, gaming_health_data!A:N, 10, FALSE)</f>
        <v>93</v>
      </c>
      <c r="Q531">
        <f>VLOOKUP(A531, gaming_health_data!A:N, 11, FALSE)</f>
        <v>5</v>
      </c>
      <c r="R531">
        <f>VLOOKUP(A531, gaming_health_data!A:N, 12, FALSE)</f>
        <v>35</v>
      </c>
      <c r="S531">
        <f>VLOOKUP(A531, gaming_health_data!A:N, 13, FALSE)</f>
        <v>24</v>
      </c>
      <c r="T531">
        <f>VLOOKUP(A531, gaming_health_data!A:N, 14, FALSE)</f>
        <v>57</v>
      </c>
    </row>
    <row r="532" spans="1:20" ht="15.75">
      <c r="A532">
        <v>10544</v>
      </c>
      <c r="B532" t="s">
        <v>1412</v>
      </c>
      <c r="C532">
        <v>27</v>
      </c>
      <c r="D532" t="s">
        <v>26</v>
      </c>
      <c r="E532" t="s">
        <v>39</v>
      </c>
      <c r="F532" s="3">
        <v>4203</v>
      </c>
      <c r="G532" t="s">
        <v>21</v>
      </c>
      <c r="H532" t="s">
        <v>21</v>
      </c>
      <c r="I532" s="4" t="str">
        <f>VLOOKUP(A532, gaming_health_data!A:N, 2, FALSE)</f>
        <v>Nintendo</v>
      </c>
      <c r="J532" t="str">
        <f>VLOOKUP(A532, gaming_health_data!A:N, 3, FALSE)</f>
        <v>FPS</v>
      </c>
      <c r="K532" t="str">
        <f>VLOOKUP(A532, gaming_health_data!A:N, 4, FALSE)</f>
        <v>Stress Relief</v>
      </c>
      <c r="L532">
        <f>VLOOKUP(A532, gaming_health_data!A:N, 5, FALSE)</f>
        <v>11</v>
      </c>
      <c r="M532">
        <f>VLOOKUP(A532, gaming_health_data!A:N, 6, FALSE)</f>
        <v>68</v>
      </c>
      <c r="N532">
        <f>VLOOKUP(A532, gaming_health_data!A:N, 7, FALSE)</f>
        <v>11</v>
      </c>
      <c r="O532">
        <f>VLOOKUP(A532, gaming_health_data!A:N, 9, FALSE)</f>
        <v>2</v>
      </c>
      <c r="P532">
        <f>VLOOKUP(A532, gaming_health_data!A:N, 10, FALSE)</f>
        <v>31</v>
      </c>
      <c r="Q532">
        <f>VLOOKUP(A532, gaming_health_data!A:N, 11, FALSE)</f>
        <v>42</v>
      </c>
      <c r="R532">
        <f>VLOOKUP(A532, gaming_health_data!A:N, 12, FALSE)</f>
        <v>9</v>
      </c>
      <c r="S532">
        <f>VLOOKUP(A532, gaming_health_data!A:N, 13, FALSE)</f>
        <v>2</v>
      </c>
      <c r="T532">
        <f>VLOOKUP(A532, gaming_health_data!A:N, 14, FALSE)</f>
        <v>1</v>
      </c>
    </row>
    <row r="533" spans="1:20" ht="15.75">
      <c r="A533">
        <v>10545</v>
      </c>
      <c r="B533" t="s">
        <v>1413</v>
      </c>
      <c r="C533">
        <v>24</v>
      </c>
      <c r="D533" t="s">
        <v>15</v>
      </c>
      <c r="E533" t="s">
        <v>22</v>
      </c>
      <c r="F533" s="3">
        <v>93866</v>
      </c>
      <c r="G533" t="s">
        <v>17</v>
      </c>
      <c r="H533" t="s">
        <v>21</v>
      </c>
      <c r="I533" s="4" t="str">
        <f>VLOOKUP(A533, gaming_health_data!A:N, 2, FALSE)</f>
        <v>Cell Phone</v>
      </c>
      <c r="J533" t="str">
        <f>VLOOKUP(A533, gaming_health_data!A:N, 3, FALSE)</f>
        <v>RPG</v>
      </c>
      <c r="K533" t="str">
        <f>VLOOKUP(A533, gaming_health_data!A:N, 4, FALSE)</f>
        <v>Stress Relief</v>
      </c>
      <c r="L533">
        <f>VLOOKUP(A533, gaming_health_data!A:N, 5, FALSE)</f>
        <v>11</v>
      </c>
      <c r="M533">
        <f>VLOOKUP(A533, gaming_health_data!A:N, 6, FALSE)</f>
        <v>60</v>
      </c>
      <c r="N533">
        <f>VLOOKUP(A533, gaming_health_data!A:N, 7, FALSE)</f>
        <v>9</v>
      </c>
      <c r="O533">
        <f>VLOOKUP(A533, gaming_health_data!A:N, 9, FALSE)</f>
        <v>59</v>
      </c>
      <c r="P533">
        <f>VLOOKUP(A533, gaming_health_data!A:N, 10, FALSE)</f>
        <v>19</v>
      </c>
      <c r="Q533">
        <f>VLOOKUP(A533, gaming_health_data!A:N, 11, FALSE)</f>
        <v>4</v>
      </c>
      <c r="R533">
        <f>VLOOKUP(A533, gaming_health_data!A:N, 12, FALSE)</f>
        <v>78</v>
      </c>
      <c r="S533">
        <f>VLOOKUP(A533, gaming_health_data!A:N, 13, FALSE)</f>
        <v>33</v>
      </c>
      <c r="T533">
        <f>VLOOKUP(A533, gaming_health_data!A:N, 14, FALSE)</f>
        <v>97</v>
      </c>
    </row>
    <row r="534" spans="1:20" ht="15.75">
      <c r="A534">
        <v>10546</v>
      </c>
      <c r="B534" t="s">
        <v>1414</v>
      </c>
      <c r="C534">
        <v>31</v>
      </c>
      <c r="D534" t="s">
        <v>15</v>
      </c>
      <c r="E534" t="s">
        <v>56</v>
      </c>
      <c r="F534" s="3">
        <v>109870</v>
      </c>
      <c r="G534" t="s">
        <v>17</v>
      </c>
      <c r="H534" t="s">
        <v>21</v>
      </c>
      <c r="I534" s="4" t="str">
        <f>VLOOKUP(A534, gaming_health_data!A:N, 2, FALSE)</f>
        <v>Nintendo</v>
      </c>
      <c r="J534" t="str">
        <f>VLOOKUP(A534, gaming_health_data!A:N, 3, FALSE)</f>
        <v>MOBA</v>
      </c>
      <c r="K534" t="str">
        <f>VLOOKUP(A534, gaming_health_data!A:N, 4, FALSE)</f>
        <v>Entertainment</v>
      </c>
      <c r="L534">
        <f>VLOOKUP(A534, gaming_health_data!A:N, 5, FALSE)</f>
        <v>6</v>
      </c>
      <c r="M534">
        <f>VLOOKUP(A534, gaming_health_data!A:N, 6, FALSE)</f>
        <v>484</v>
      </c>
      <c r="N534">
        <f>VLOOKUP(A534, gaming_health_data!A:N, 7, FALSE)</f>
        <v>6</v>
      </c>
      <c r="O534">
        <f>VLOOKUP(A534, gaming_health_data!A:N, 9, FALSE)</f>
        <v>48</v>
      </c>
      <c r="P534">
        <f>VLOOKUP(A534, gaming_health_data!A:N, 10, FALSE)</f>
        <v>59</v>
      </c>
      <c r="Q534">
        <f>VLOOKUP(A534, gaming_health_data!A:N, 11, FALSE)</f>
        <v>74</v>
      </c>
      <c r="R534">
        <f>VLOOKUP(A534, gaming_health_data!A:N, 12, FALSE)</f>
        <v>75</v>
      </c>
      <c r="S534">
        <f>VLOOKUP(A534, gaming_health_data!A:N, 13, FALSE)</f>
        <v>93</v>
      </c>
      <c r="T534">
        <f>VLOOKUP(A534, gaming_health_data!A:N, 14, FALSE)</f>
        <v>98</v>
      </c>
    </row>
    <row r="535" spans="1:20" ht="15.75">
      <c r="A535">
        <v>10547</v>
      </c>
      <c r="B535" t="s">
        <v>1415</v>
      </c>
      <c r="C535">
        <v>30</v>
      </c>
      <c r="D535" t="s">
        <v>26</v>
      </c>
      <c r="E535" t="s">
        <v>30</v>
      </c>
      <c r="F535" s="3">
        <v>155546</v>
      </c>
      <c r="G535" t="s">
        <v>17</v>
      </c>
      <c r="H535" t="s">
        <v>21</v>
      </c>
      <c r="I535" s="4" t="str">
        <f>VLOOKUP(A535, gaming_health_data!A:N, 2, FALSE)</f>
        <v>Nintendo</v>
      </c>
      <c r="J535" t="str">
        <f>VLOOKUP(A535, gaming_health_data!A:N, 3, FALSE)</f>
        <v>Racing</v>
      </c>
      <c r="K535" t="str">
        <f>VLOOKUP(A535, gaming_health_data!A:N, 4, FALSE)</f>
        <v>Escapism</v>
      </c>
      <c r="L535">
        <f>VLOOKUP(A535, gaming_health_data!A:N, 5, FALSE)</f>
        <v>6</v>
      </c>
      <c r="M535">
        <f>VLOOKUP(A535, gaming_health_data!A:N, 6, FALSE)</f>
        <v>746</v>
      </c>
      <c r="N535">
        <f>VLOOKUP(A535, gaming_health_data!A:N, 7, FALSE)</f>
        <v>10</v>
      </c>
      <c r="O535">
        <f>VLOOKUP(A535, gaming_health_data!A:N, 9, FALSE)</f>
        <v>74</v>
      </c>
      <c r="P535">
        <f>VLOOKUP(A535, gaming_health_data!A:N, 10, FALSE)</f>
        <v>52</v>
      </c>
      <c r="Q535">
        <f>VLOOKUP(A535, gaming_health_data!A:N, 11, FALSE)</f>
        <v>54</v>
      </c>
      <c r="R535">
        <f>VLOOKUP(A535, gaming_health_data!A:N, 12, FALSE)</f>
        <v>69</v>
      </c>
      <c r="S535">
        <f>VLOOKUP(A535, gaming_health_data!A:N, 13, FALSE)</f>
        <v>13</v>
      </c>
      <c r="T535">
        <f>VLOOKUP(A535, gaming_health_data!A:N, 14, FALSE)</f>
        <v>11</v>
      </c>
    </row>
    <row r="536" spans="1:20" ht="15.75">
      <c r="A536">
        <v>10548</v>
      </c>
      <c r="B536" t="s">
        <v>1416</v>
      </c>
      <c r="C536">
        <v>23</v>
      </c>
      <c r="D536" t="s">
        <v>27</v>
      </c>
      <c r="E536" t="s">
        <v>54</v>
      </c>
      <c r="F536" s="3">
        <v>30138</v>
      </c>
      <c r="G536" t="s">
        <v>21</v>
      </c>
      <c r="H536" t="s">
        <v>21</v>
      </c>
      <c r="I536" s="4" t="str">
        <f>VLOOKUP(A536, gaming_health_data!A:N, 2, FALSE)</f>
        <v>PlayStation</v>
      </c>
      <c r="J536" t="str">
        <f>VLOOKUP(A536, gaming_health_data!A:N, 3, FALSE)</f>
        <v>Strategy</v>
      </c>
      <c r="K536" t="str">
        <f>VLOOKUP(A536, gaming_health_data!A:N, 4, FALSE)</f>
        <v>Relaxation</v>
      </c>
      <c r="L536">
        <f>VLOOKUP(A536, gaming_health_data!A:N, 5, FALSE)</f>
        <v>4</v>
      </c>
      <c r="M536">
        <f>VLOOKUP(A536, gaming_health_data!A:N, 6, FALSE)</f>
        <v>634</v>
      </c>
      <c r="N536">
        <f>VLOOKUP(A536, gaming_health_data!A:N, 7, FALSE)</f>
        <v>6</v>
      </c>
      <c r="O536">
        <f>VLOOKUP(A536, gaming_health_data!A:N, 9, FALSE)</f>
        <v>24</v>
      </c>
      <c r="P536">
        <f>VLOOKUP(A536, gaming_health_data!A:N, 10, FALSE)</f>
        <v>39</v>
      </c>
      <c r="Q536">
        <f>VLOOKUP(A536, gaming_health_data!A:N, 11, FALSE)</f>
        <v>89</v>
      </c>
      <c r="R536">
        <f>VLOOKUP(A536, gaming_health_data!A:N, 12, FALSE)</f>
        <v>86</v>
      </c>
      <c r="S536">
        <f>VLOOKUP(A536, gaming_health_data!A:N, 13, FALSE)</f>
        <v>18</v>
      </c>
      <c r="T536">
        <f>VLOOKUP(A536, gaming_health_data!A:N, 14, FALSE)</f>
        <v>30</v>
      </c>
    </row>
    <row r="537" spans="1:20" ht="15.75">
      <c r="A537">
        <v>10549</v>
      </c>
      <c r="B537" t="s">
        <v>1417</v>
      </c>
      <c r="C537">
        <v>20</v>
      </c>
      <c r="D537" t="s">
        <v>27</v>
      </c>
      <c r="E537" t="s">
        <v>39</v>
      </c>
      <c r="F537" s="3">
        <v>90181</v>
      </c>
      <c r="G537" t="s">
        <v>21</v>
      </c>
      <c r="H537" t="s">
        <v>21</v>
      </c>
      <c r="I537" s="4" t="str">
        <f>VLOOKUP(A537, gaming_health_data!A:N, 2, FALSE)</f>
        <v>PC</v>
      </c>
      <c r="J537" t="str">
        <f>VLOOKUP(A537, gaming_health_data!A:N, 3, FALSE)</f>
        <v>FPS</v>
      </c>
      <c r="K537" t="str">
        <f>VLOOKUP(A537, gaming_health_data!A:N, 4, FALSE)</f>
        <v>Challenge</v>
      </c>
      <c r="L537">
        <f>VLOOKUP(A537, gaming_health_data!A:N, 5, FALSE)</f>
        <v>7</v>
      </c>
      <c r="M537">
        <f>VLOOKUP(A537, gaming_health_data!A:N, 6, FALSE)</f>
        <v>853</v>
      </c>
      <c r="N537">
        <f>VLOOKUP(A537, gaming_health_data!A:N, 7, FALSE)</f>
        <v>8</v>
      </c>
      <c r="O537">
        <f>VLOOKUP(A537, gaming_health_data!A:N, 9, FALSE)</f>
        <v>25</v>
      </c>
      <c r="P537">
        <f>VLOOKUP(A537, gaming_health_data!A:N, 10, FALSE)</f>
        <v>3</v>
      </c>
      <c r="Q537">
        <f>VLOOKUP(A537, gaming_health_data!A:N, 11, FALSE)</f>
        <v>89</v>
      </c>
      <c r="R537">
        <f>VLOOKUP(A537, gaming_health_data!A:N, 12, FALSE)</f>
        <v>16</v>
      </c>
      <c r="S537">
        <f>VLOOKUP(A537, gaming_health_data!A:N, 13, FALSE)</f>
        <v>92</v>
      </c>
      <c r="T537">
        <f>VLOOKUP(A537, gaming_health_data!A:N, 14, FALSE)</f>
        <v>87</v>
      </c>
    </row>
    <row r="538" spans="1:20" ht="15.75">
      <c r="A538">
        <v>10550</v>
      </c>
      <c r="B538" t="s">
        <v>1418</v>
      </c>
      <c r="C538">
        <v>31</v>
      </c>
      <c r="D538" t="s">
        <v>27</v>
      </c>
      <c r="E538" t="s">
        <v>36</v>
      </c>
      <c r="F538" s="3">
        <v>165028</v>
      </c>
      <c r="G538" t="s">
        <v>21</v>
      </c>
      <c r="H538" t="s">
        <v>17</v>
      </c>
      <c r="I538" s="4" t="str">
        <f>VLOOKUP(A538, gaming_health_data!A:N, 2, FALSE)</f>
        <v>Nintendo</v>
      </c>
      <c r="J538" t="str">
        <f>VLOOKUP(A538, gaming_health_data!A:N, 3, FALSE)</f>
        <v>Strategy</v>
      </c>
      <c r="K538" t="str">
        <f>VLOOKUP(A538, gaming_health_data!A:N, 4, FALSE)</f>
        <v>Escapism</v>
      </c>
      <c r="L538">
        <f>VLOOKUP(A538, gaming_health_data!A:N, 5, FALSE)</f>
        <v>6</v>
      </c>
      <c r="M538">
        <f>VLOOKUP(A538, gaming_health_data!A:N, 6, FALSE)</f>
        <v>77</v>
      </c>
      <c r="N538">
        <f>VLOOKUP(A538, gaming_health_data!A:N, 7, FALSE)</f>
        <v>9</v>
      </c>
      <c r="O538">
        <f>VLOOKUP(A538, gaming_health_data!A:N, 9, FALSE)</f>
        <v>26</v>
      </c>
      <c r="P538">
        <f>VLOOKUP(A538, gaming_health_data!A:N, 10, FALSE)</f>
        <v>97</v>
      </c>
      <c r="Q538">
        <f>VLOOKUP(A538, gaming_health_data!A:N, 11, FALSE)</f>
        <v>54</v>
      </c>
      <c r="R538">
        <f>VLOOKUP(A538, gaming_health_data!A:N, 12, FALSE)</f>
        <v>56</v>
      </c>
      <c r="S538">
        <f>VLOOKUP(A538, gaming_health_data!A:N, 13, FALSE)</f>
        <v>91</v>
      </c>
      <c r="T538">
        <f>VLOOKUP(A538, gaming_health_data!A:N, 14, FALSE)</f>
        <v>65</v>
      </c>
    </row>
    <row r="539" spans="1:20" ht="15.75">
      <c r="A539">
        <v>10551</v>
      </c>
      <c r="B539" t="s">
        <v>1419</v>
      </c>
      <c r="C539">
        <v>23</v>
      </c>
      <c r="D539" t="s">
        <v>27</v>
      </c>
      <c r="E539" t="s">
        <v>49</v>
      </c>
      <c r="F539" s="3">
        <v>131974</v>
      </c>
      <c r="G539" t="s">
        <v>21</v>
      </c>
      <c r="H539" t="s">
        <v>17</v>
      </c>
      <c r="I539" s="4" t="str">
        <f>VLOOKUP(A539, gaming_health_data!A:N, 2, FALSE)</f>
        <v>Cell Phone</v>
      </c>
      <c r="J539" t="str">
        <f>VLOOKUP(A539, gaming_health_data!A:N, 3, FALSE)</f>
        <v>MMORPG</v>
      </c>
      <c r="K539" t="str">
        <f>VLOOKUP(A539, gaming_health_data!A:N, 4, FALSE)</f>
        <v>Loneliness</v>
      </c>
      <c r="L539">
        <f>VLOOKUP(A539, gaming_health_data!A:N, 5, FALSE)</f>
        <v>1</v>
      </c>
      <c r="M539">
        <f>VLOOKUP(A539, gaming_health_data!A:N, 6, FALSE)</f>
        <v>277</v>
      </c>
      <c r="N539">
        <f>VLOOKUP(A539, gaming_health_data!A:N, 7, FALSE)</f>
        <v>8</v>
      </c>
      <c r="O539">
        <f>VLOOKUP(A539, gaming_health_data!A:N, 9, FALSE)</f>
        <v>9</v>
      </c>
      <c r="P539">
        <f>VLOOKUP(A539, gaming_health_data!A:N, 10, FALSE)</f>
        <v>54</v>
      </c>
      <c r="Q539">
        <f>VLOOKUP(A539, gaming_health_data!A:N, 11, FALSE)</f>
        <v>29</v>
      </c>
      <c r="R539">
        <f>VLOOKUP(A539, gaming_health_data!A:N, 12, FALSE)</f>
        <v>90</v>
      </c>
      <c r="S539">
        <f>VLOOKUP(A539, gaming_health_data!A:N, 13, FALSE)</f>
        <v>99</v>
      </c>
      <c r="T539">
        <f>VLOOKUP(A539, gaming_health_data!A:N, 14, FALSE)</f>
        <v>19</v>
      </c>
    </row>
    <row r="540" spans="1:20" ht="15.75">
      <c r="A540">
        <v>10552</v>
      </c>
      <c r="B540" t="s">
        <v>1420</v>
      </c>
      <c r="C540">
        <v>20</v>
      </c>
      <c r="D540" t="s">
        <v>27</v>
      </c>
      <c r="E540" t="s">
        <v>16</v>
      </c>
      <c r="F540" s="3">
        <v>61925</v>
      </c>
      <c r="G540" t="s">
        <v>17</v>
      </c>
      <c r="H540" t="s">
        <v>21</v>
      </c>
      <c r="I540" s="4" t="str">
        <f>VLOOKUP(A540, gaming_health_data!A:N, 2, FALSE)</f>
        <v>Nintendo</v>
      </c>
      <c r="J540" t="str">
        <f>VLOOKUP(A540, gaming_health_data!A:N, 3, FALSE)</f>
        <v>Strategy</v>
      </c>
      <c r="K540" t="str">
        <f>VLOOKUP(A540, gaming_health_data!A:N, 4, FALSE)</f>
        <v>Habit</v>
      </c>
      <c r="L540">
        <f>VLOOKUP(A540, gaming_health_data!A:N, 5, FALSE)</f>
        <v>5</v>
      </c>
      <c r="M540">
        <f>VLOOKUP(A540, gaming_health_data!A:N, 6, FALSE)</f>
        <v>946</v>
      </c>
      <c r="N540">
        <f>VLOOKUP(A540, gaming_health_data!A:N, 7, FALSE)</f>
        <v>4</v>
      </c>
      <c r="O540">
        <f>VLOOKUP(A540, gaming_health_data!A:N, 9, FALSE)</f>
        <v>89</v>
      </c>
      <c r="P540">
        <f>VLOOKUP(A540, gaming_health_data!A:N, 10, FALSE)</f>
        <v>41</v>
      </c>
      <c r="Q540">
        <f>VLOOKUP(A540, gaming_health_data!A:N, 11, FALSE)</f>
        <v>86</v>
      </c>
      <c r="R540">
        <f>VLOOKUP(A540, gaming_health_data!A:N, 12, FALSE)</f>
        <v>62</v>
      </c>
      <c r="S540">
        <f>VLOOKUP(A540, gaming_health_data!A:N, 13, FALSE)</f>
        <v>59</v>
      </c>
      <c r="T540">
        <f>VLOOKUP(A540, gaming_health_data!A:N, 14, FALSE)</f>
        <v>62</v>
      </c>
    </row>
    <row r="541" spans="1:20" ht="15.75">
      <c r="A541">
        <v>10553</v>
      </c>
      <c r="B541" t="s">
        <v>1421</v>
      </c>
      <c r="C541">
        <v>21</v>
      </c>
      <c r="D541" t="s">
        <v>15</v>
      </c>
      <c r="E541" t="s">
        <v>49</v>
      </c>
      <c r="F541" s="3">
        <v>132972</v>
      </c>
      <c r="G541" t="s">
        <v>17</v>
      </c>
      <c r="H541" t="s">
        <v>17</v>
      </c>
      <c r="I541" s="4" t="str">
        <f>VLOOKUP(A541, gaming_health_data!A:N, 2, FALSE)</f>
        <v>Tablet</v>
      </c>
      <c r="J541" t="str">
        <f>VLOOKUP(A541, gaming_health_data!A:N, 3, FALSE)</f>
        <v>MOBA</v>
      </c>
      <c r="K541" t="str">
        <f>VLOOKUP(A541, gaming_health_data!A:N, 4, FALSE)</f>
        <v>Escapism</v>
      </c>
      <c r="L541">
        <f>VLOOKUP(A541, gaming_health_data!A:N, 5, FALSE)</f>
        <v>1</v>
      </c>
      <c r="M541">
        <f>VLOOKUP(A541, gaming_health_data!A:N, 6, FALSE)</f>
        <v>944</v>
      </c>
      <c r="N541">
        <f>VLOOKUP(A541, gaming_health_data!A:N, 7, FALSE)</f>
        <v>10</v>
      </c>
      <c r="O541">
        <f>VLOOKUP(A541, gaming_health_data!A:N, 9, FALSE)</f>
        <v>44</v>
      </c>
      <c r="P541">
        <f>VLOOKUP(A541, gaming_health_data!A:N, 10, FALSE)</f>
        <v>41</v>
      </c>
      <c r="Q541">
        <f>VLOOKUP(A541, gaming_health_data!A:N, 11, FALSE)</f>
        <v>7</v>
      </c>
      <c r="R541">
        <f>VLOOKUP(A541, gaming_health_data!A:N, 12, FALSE)</f>
        <v>1</v>
      </c>
      <c r="S541">
        <f>VLOOKUP(A541, gaming_health_data!A:N, 13, FALSE)</f>
        <v>8</v>
      </c>
      <c r="T541">
        <f>VLOOKUP(A541, gaming_health_data!A:N, 14, FALSE)</f>
        <v>51</v>
      </c>
    </row>
    <row r="542" spans="1:20" ht="15.75">
      <c r="A542">
        <v>10554</v>
      </c>
      <c r="B542" t="s">
        <v>1422</v>
      </c>
      <c r="C542">
        <v>24</v>
      </c>
      <c r="D542" t="s">
        <v>15</v>
      </c>
      <c r="E542" t="s">
        <v>41</v>
      </c>
      <c r="F542" s="3">
        <v>141046</v>
      </c>
      <c r="G542" t="s">
        <v>21</v>
      </c>
      <c r="H542" t="s">
        <v>21</v>
      </c>
      <c r="I542" s="4" t="str">
        <f>VLOOKUP(A542, gaming_health_data!A:N, 2, FALSE)</f>
        <v>Tablet</v>
      </c>
      <c r="J542" t="str">
        <f>VLOOKUP(A542, gaming_health_data!A:N, 3, FALSE)</f>
        <v>MOBA</v>
      </c>
      <c r="K542" t="str">
        <f>VLOOKUP(A542, gaming_health_data!A:N, 4, FALSE)</f>
        <v>Boredom</v>
      </c>
      <c r="L542">
        <f>VLOOKUP(A542, gaming_health_data!A:N, 5, FALSE)</f>
        <v>11</v>
      </c>
      <c r="M542">
        <f>VLOOKUP(A542, gaming_health_data!A:N, 6, FALSE)</f>
        <v>794</v>
      </c>
      <c r="N542">
        <f>VLOOKUP(A542, gaming_health_data!A:N, 7, FALSE)</f>
        <v>5</v>
      </c>
      <c r="O542">
        <f>VLOOKUP(A542, gaming_health_data!A:N, 9, FALSE)</f>
        <v>78</v>
      </c>
      <c r="P542">
        <f>VLOOKUP(A542, gaming_health_data!A:N, 10, FALSE)</f>
        <v>40</v>
      </c>
      <c r="Q542">
        <f>VLOOKUP(A542, gaming_health_data!A:N, 11, FALSE)</f>
        <v>14</v>
      </c>
      <c r="R542">
        <f>VLOOKUP(A542, gaming_health_data!A:N, 12, FALSE)</f>
        <v>90</v>
      </c>
      <c r="S542">
        <f>VLOOKUP(A542, gaming_health_data!A:N, 13, FALSE)</f>
        <v>73</v>
      </c>
      <c r="T542">
        <f>VLOOKUP(A542, gaming_health_data!A:N, 14, FALSE)</f>
        <v>86</v>
      </c>
    </row>
    <row r="543" spans="1:20" ht="15.75">
      <c r="A543">
        <v>10555</v>
      </c>
      <c r="B543" t="s">
        <v>1423</v>
      </c>
      <c r="C543">
        <v>30</v>
      </c>
      <c r="D543" t="s">
        <v>26</v>
      </c>
      <c r="E543" t="s">
        <v>44</v>
      </c>
      <c r="F543" s="3">
        <v>117709</v>
      </c>
      <c r="G543" t="s">
        <v>17</v>
      </c>
      <c r="H543" t="s">
        <v>17</v>
      </c>
      <c r="I543" s="4" t="str">
        <f>VLOOKUP(A543, gaming_health_data!A:N, 2, FALSE)</f>
        <v>PC</v>
      </c>
      <c r="J543" t="str">
        <f>VLOOKUP(A543, gaming_health_data!A:N, 3, FALSE)</f>
        <v>Horror</v>
      </c>
      <c r="K543" t="str">
        <f>VLOOKUP(A543, gaming_health_data!A:N, 4, FALSE)</f>
        <v>Social Interaction</v>
      </c>
      <c r="L543">
        <f>VLOOKUP(A543, gaming_health_data!A:N, 5, FALSE)</f>
        <v>6</v>
      </c>
      <c r="M543">
        <f>VLOOKUP(A543, gaming_health_data!A:N, 6, FALSE)</f>
        <v>76</v>
      </c>
      <c r="N543">
        <f>VLOOKUP(A543, gaming_health_data!A:N, 7, FALSE)</f>
        <v>8</v>
      </c>
      <c r="O543">
        <f>VLOOKUP(A543, gaming_health_data!A:N, 9, FALSE)</f>
        <v>11</v>
      </c>
      <c r="P543">
        <f>VLOOKUP(A543, gaming_health_data!A:N, 10, FALSE)</f>
        <v>9</v>
      </c>
      <c r="Q543">
        <f>VLOOKUP(A543, gaming_health_data!A:N, 11, FALSE)</f>
        <v>44</v>
      </c>
      <c r="R543">
        <f>VLOOKUP(A543, gaming_health_data!A:N, 12, FALSE)</f>
        <v>92</v>
      </c>
      <c r="S543">
        <f>VLOOKUP(A543, gaming_health_data!A:N, 13, FALSE)</f>
        <v>36</v>
      </c>
      <c r="T543">
        <f>VLOOKUP(A543, gaming_health_data!A:N, 14, FALSE)</f>
        <v>27</v>
      </c>
    </row>
    <row r="544" spans="1:20" ht="15.75">
      <c r="A544">
        <v>10556</v>
      </c>
      <c r="B544" t="s">
        <v>1424</v>
      </c>
      <c r="C544">
        <v>31</v>
      </c>
      <c r="D544" t="s">
        <v>27</v>
      </c>
      <c r="E544" t="s">
        <v>30</v>
      </c>
      <c r="F544" s="3">
        <v>153299</v>
      </c>
      <c r="G544" t="s">
        <v>17</v>
      </c>
      <c r="H544" t="s">
        <v>21</v>
      </c>
      <c r="I544" s="4" t="str">
        <f>VLOOKUP(A544, gaming_health_data!A:N, 2, FALSE)</f>
        <v>Tablet</v>
      </c>
      <c r="J544" t="str">
        <f>VLOOKUP(A544, gaming_health_data!A:N, 3, FALSE)</f>
        <v>Sports</v>
      </c>
      <c r="K544" t="str">
        <f>VLOOKUP(A544, gaming_health_data!A:N, 4, FALSE)</f>
        <v>Relaxation</v>
      </c>
      <c r="L544">
        <f>VLOOKUP(A544, gaming_health_data!A:N, 5, FALSE)</f>
        <v>3</v>
      </c>
      <c r="M544">
        <f>VLOOKUP(A544, gaming_health_data!A:N, 6, FALSE)</f>
        <v>360</v>
      </c>
      <c r="N544">
        <f>VLOOKUP(A544, gaming_health_data!A:N, 7, FALSE)</f>
        <v>9</v>
      </c>
      <c r="O544">
        <f>VLOOKUP(A544, gaming_health_data!A:N, 9, FALSE)</f>
        <v>66</v>
      </c>
      <c r="P544">
        <f>VLOOKUP(A544, gaming_health_data!A:N, 10, FALSE)</f>
        <v>93</v>
      </c>
      <c r="Q544">
        <f>VLOOKUP(A544, gaming_health_data!A:N, 11, FALSE)</f>
        <v>22</v>
      </c>
      <c r="R544">
        <f>VLOOKUP(A544, gaming_health_data!A:N, 12, FALSE)</f>
        <v>61</v>
      </c>
      <c r="S544">
        <f>VLOOKUP(A544, gaming_health_data!A:N, 13, FALSE)</f>
        <v>33</v>
      </c>
      <c r="T544">
        <f>VLOOKUP(A544, gaming_health_data!A:N, 14, FALSE)</f>
        <v>89</v>
      </c>
    </row>
    <row r="545" spans="1:20" ht="15.75">
      <c r="A545">
        <v>10557</v>
      </c>
      <c r="B545" t="s">
        <v>1425</v>
      </c>
      <c r="C545">
        <v>34</v>
      </c>
      <c r="D545" t="s">
        <v>27</v>
      </c>
      <c r="E545" t="s">
        <v>54</v>
      </c>
      <c r="F545" s="3">
        <v>41674</v>
      </c>
      <c r="G545" t="s">
        <v>17</v>
      </c>
      <c r="H545" t="s">
        <v>21</v>
      </c>
      <c r="I545" s="4" t="str">
        <f>VLOOKUP(A545, gaming_health_data!A:N, 2, FALSE)</f>
        <v>PC</v>
      </c>
      <c r="J545" t="str">
        <f>VLOOKUP(A545, gaming_health_data!A:N, 3, FALSE)</f>
        <v>FPS</v>
      </c>
      <c r="K545" t="str">
        <f>VLOOKUP(A545, gaming_health_data!A:N, 4, FALSE)</f>
        <v>Boredom</v>
      </c>
      <c r="L545">
        <f>VLOOKUP(A545, gaming_health_data!A:N, 5, FALSE)</f>
        <v>2</v>
      </c>
      <c r="M545">
        <f>VLOOKUP(A545, gaming_health_data!A:N, 6, FALSE)</f>
        <v>799</v>
      </c>
      <c r="N545">
        <f>VLOOKUP(A545, gaming_health_data!A:N, 7, FALSE)</f>
        <v>7</v>
      </c>
      <c r="O545">
        <f>VLOOKUP(A545, gaming_health_data!A:N, 9, FALSE)</f>
        <v>32</v>
      </c>
      <c r="P545">
        <f>VLOOKUP(A545, gaming_health_data!A:N, 10, FALSE)</f>
        <v>99</v>
      </c>
      <c r="Q545">
        <f>VLOOKUP(A545, gaming_health_data!A:N, 11, FALSE)</f>
        <v>76</v>
      </c>
      <c r="R545">
        <f>VLOOKUP(A545, gaming_health_data!A:N, 12, FALSE)</f>
        <v>77</v>
      </c>
      <c r="S545">
        <f>VLOOKUP(A545, gaming_health_data!A:N, 13, FALSE)</f>
        <v>30</v>
      </c>
      <c r="T545">
        <f>VLOOKUP(A545, gaming_health_data!A:N, 14, FALSE)</f>
        <v>98</v>
      </c>
    </row>
    <row r="546" spans="1:20" ht="15.75">
      <c r="A546">
        <v>10558</v>
      </c>
      <c r="B546" t="s">
        <v>1426</v>
      </c>
      <c r="C546">
        <v>21</v>
      </c>
      <c r="D546" t="s">
        <v>15</v>
      </c>
      <c r="E546" t="s">
        <v>49</v>
      </c>
      <c r="F546" s="3">
        <v>196468</v>
      </c>
      <c r="G546" t="s">
        <v>21</v>
      </c>
      <c r="H546" t="s">
        <v>21</v>
      </c>
      <c r="I546" s="4" t="str">
        <f>VLOOKUP(A546, gaming_health_data!A:N, 2, FALSE)</f>
        <v>Tablet</v>
      </c>
      <c r="J546" t="str">
        <f>VLOOKUP(A546, gaming_health_data!A:N, 3, FALSE)</f>
        <v>Fighting</v>
      </c>
      <c r="K546" t="str">
        <f>VLOOKUP(A546, gaming_health_data!A:N, 4, FALSE)</f>
        <v>Challenge</v>
      </c>
      <c r="L546">
        <f>VLOOKUP(A546, gaming_health_data!A:N, 5, FALSE)</f>
        <v>3</v>
      </c>
      <c r="M546">
        <f>VLOOKUP(A546, gaming_health_data!A:N, 6, FALSE)</f>
        <v>751</v>
      </c>
      <c r="N546">
        <f>VLOOKUP(A546, gaming_health_data!A:N, 7, FALSE)</f>
        <v>8</v>
      </c>
      <c r="O546">
        <f>VLOOKUP(A546, gaming_health_data!A:N, 9, FALSE)</f>
        <v>22</v>
      </c>
      <c r="P546">
        <f>VLOOKUP(A546, gaming_health_data!A:N, 10, FALSE)</f>
        <v>116</v>
      </c>
      <c r="Q546">
        <f>VLOOKUP(A546, gaming_health_data!A:N, 11, FALSE)</f>
        <v>92</v>
      </c>
      <c r="R546">
        <f>VLOOKUP(A546, gaming_health_data!A:N, 12, FALSE)</f>
        <v>88</v>
      </c>
      <c r="S546">
        <f>VLOOKUP(A546, gaming_health_data!A:N, 13, FALSE)</f>
        <v>96</v>
      </c>
      <c r="T546">
        <f>VLOOKUP(A546, gaming_health_data!A:N, 14, FALSE)</f>
        <v>57</v>
      </c>
    </row>
    <row r="547" spans="1:20" ht="15.75">
      <c r="A547">
        <v>10559</v>
      </c>
      <c r="B547" t="s">
        <v>1427</v>
      </c>
      <c r="C547">
        <v>24</v>
      </c>
      <c r="D547" t="s">
        <v>27</v>
      </c>
      <c r="E547" t="s">
        <v>30</v>
      </c>
      <c r="F547" s="3">
        <v>55330</v>
      </c>
      <c r="G547" t="s">
        <v>21</v>
      </c>
      <c r="H547" t="s">
        <v>17</v>
      </c>
      <c r="I547" s="4" t="str">
        <f>VLOOKUP(A547, gaming_health_data!A:N, 2, FALSE)</f>
        <v>Nintendo</v>
      </c>
      <c r="J547" t="str">
        <f>VLOOKUP(A547, gaming_health_data!A:N, 3, FALSE)</f>
        <v>Strategy</v>
      </c>
      <c r="K547" t="str">
        <f>VLOOKUP(A547, gaming_health_data!A:N, 4, FALSE)</f>
        <v>Habit</v>
      </c>
      <c r="L547">
        <f>VLOOKUP(A547, gaming_health_data!A:N, 5, FALSE)</f>
        <v>2</v>
      </c>
      <c r="M547">
        <f>VLOOKUP(A547, gaming_health_data!A:N, 6, FALSE)</f>
        <v>180</v>
      </c>
      <c r="N547">
        <f>VLOOKUP(A547, gaming_health_data!A:N, 7, FALSE)</f>
        <v>8</v>
      </c>
      <c r="O547">
        <f>VLOOKUP(A547, gaming_health_data!A:N, 9, FALSE)</f>
        <v>76</v>
      </c>
      <c r="P547">
        <f>VLOOKUP(A547, gaming_health_data!A:N, 10, FALSE)</f>
        <v>18</v>
      </c>
      <c r="Q547">
        <f>VLOOKUP(A547, gaming_health_data!A:N, 11, FALSE)</f>
        <v>46</v>
      </c>
      <c r="R547">
        <f>VLOOKUP(A547, gaming_health_data!A:N, 12, FALSE)</f>
        <v>2</v>
      </c>
      <c r="S547">
        <f>VLOOKUP(A547, gaming_health_data!A:N, 13, FALSE)</f>
        <v>82</v>
      </c>
      <c r="T547">
        <f>VLOOKUP(A547, gaming_health_data!A:N, 14, FALSE)</f>
        <v>43</v>
      </c>
    </row>
    <row r="548" spans="1:20" ht="15.75">
      <c r="A548">
        <v>10560</v>
      </c>
      <c r="B548" t="s">
        <v>1428</v>
      </c>
      <c r="C548">
        <v>33</v>
      </c>
      <c r="D548" t="s">
        <v>15</v>
      </c>
      <c r="E548" t="s">
        <v>54</v>
      </c>
      <c r="F548" s="3">
        <v>41747</v>
      </c>
      <c r="G548" t="s">
        <v>21</v>
      </c>
      <c r="H548" t="s">
        <v>21</v>
      </c>
      <c r="I548" s="4" t="str">
        <f>VLOOKUP(A548, gaming_health_data!A:N, 2, FALSE)</f>
        <v>PlayStation</v>
      </c>
      <c r="J548" t="str">
        <f>VLOOKUP(A548, gaming_health_data!A:N, 3, FALSE)</f>
        <v>Strategy</v>
      </c>
      <c r="K548" t="str">
        <f>VLOOKUP(A548, gaming_health_data!A:N, 4, FALSE)</f>
        <v>Challenge</v>
      </c>
      <c r="L548">
        <f>VLOOKUP(A548, gaming_health_data!A:N, 5, FALSE)</f>
        <v>4</v>
      </c>
      <c r="M548">
        <f>VLOOKUP(A548, gaming_health_data!A:N, 6, FALSE)</f>
        <v>552</v>
      </c>
      <c r="N548">
        <f>VLOOKUP(A548, gaming_health_data!A:N, 7, FALSE)</f>
        <v>6</v>
      </c>
      <c r="O548">
        <f>VLOOKUP(A548, gaming_health_data!A:N, 9, FALSE)</f>
        <v>56</v>
      </c>
      <c r="P548">
        <f>VLOOKUP(A548, gaming_health_data!A:N, 10, FALSE)</f>
        <v>79</v>
      </c>
      <c r="Q548">
        <f>VLOOKUP(A548, gaming_health_data!A:N, 11, FALSE)</f>
        <v>47</v>
      </c>
      <c r="R548">
        <f>VLOOKUP(A548, gaming_health_data!A:N, 12, FALSE)</f>
        <v>55</v>
      </c>
      <c r="S548">
        <f>VLOOKUP(A548, gaming_health_data!A:N, 13, FALSE)</f>
        <v>94</v>
      </c>
      <c r="T548">
        <f>VLOOKUP(A548, gaming_health_data!A:N, 14, FALSE)</f>
        <v>15</v>
      </c>
    </row>
    <row r="549" spans="1:20" ht="15.75">
      <c r="A549">
        <v>10561</v>
      </c>
      <c r="B549" t="s">
        <v>1429</v>
      </c>
      <c r="C549">
        <v>27</v>
      </c>
      <c r="D549" t="s">
        <v>27</v>
      </c>
      <c r="E549" t="s">
        <v>41</v>
      </c>
      <c r="F549" s="3">
        <v>139233</v>
      </c>
      <c r="G549" t="s">
        <v>17</v>
      </c>
      <c r="H549" t="s">
        <v>21</v>
      </c>
      <c r="I549" s="4" t="str">
        <f>VLOOKUP(A549, gaming_health_data!A:N, 2, FALSE)</f>
        <v>PC</v>
      </c>
      <c r="J549" t="str">
        <f>VLOOKUP(A549, gaming_health_data!A:N, 3, FALSE)</f>
        <v>Racing</v>
      </c>
      <c r="K549" t="str">
        <f>VLOOKUP(A549, gaming_health_data!A:N, 4, FALSE)</f>
        <v>Relaxation</v>
      </c>
      <c r="L549">
        <f>VLOOKUP(A549, gaming_health_data!A:N, 5, FALSE)</f>
        <v>11</v>
      </c>
      <c r="M549">
        <f>VLOOKUP(A549, gaming_health_data!A:N, 6, FALSE)</f>
        <v>689</v>
      </c>
      <c r="N549">
        <f>VLOOKUP(A549, gaming_health_data!A:N, 7, FALSE)</f>
        <v>9</v>
      </c>
      <c r="O549">
        <f>VLOOKUP(A549, gaming_health_data!A:N, 9, FALSE)</f>
        <v>74</v>
      </c>
      <c r="P549">
        <f>VLOOKUP(A549, gaming_health_data!A:N, 10, FALSE)</f>
        <v>53</v>
      </c>
      <c r="Q549">
        <f>VLOOKUP(A549, gaming_health_data!A:N, 11, FALSE)</f>
        <v>12</v>
      </c>
      <c r="R549">
        <f>VLOOKUP(A549, gaming_health_data!A:N, 12, FALSE)</f>
        <v>29</v>
      </c>
      <c r="S549">
        <f>VLOOKUP(A549, gaming_health_data!A:N, 13, FALSE)</f>
        <v>41</v>
      </c>
      <c r="T549">
        <f>VLOOKUP(A549, gaming_health_data!A:N, 14, FALSE)</f>
        <v>23</v>
      </c>
    </row>
    <row r="550" spans="1:20" ht="15.75">
      <c r="A550">
        <v>10562</v>
      </c>
      <c r="B550" t="s">
        <v>1430</v>
      </c>
      <c r="C550">
        <v>21</v>
      </c>
      <c r="D550" t="s">
        <v>27</v>
      </c>
      <c r="E550" t="s">
        <v>53</v>
      </c>
      <c r="F550" s="3">
        <v>88682</v>
      </c>
      <c r="G550" t="s">
        <v>17</v>
      </c>
      <c r="H550" t="s">
        <v>21</v>
      </c>
      <c r="I550" s="4" t="str">
        <f>VLOOKUP(A550, gaming_health_data!A:N, 2, FALSE)</f>
        <v>PC</v>
      </c>
      <c r="J550" t="str">
        <f>VLOOKUP(A550, gaming_health_data!A:N, 3, FALSE)</f>
        <v>Sports</v>
      </c>
      <c r="K550" t="str">
        <f>VLOOKUP(A550, gaming_health_data!A:N, 4, FALSE)</f>
        <v>Loneliness</v>
      </c>
      <c r="L550">
        <f>VLOOKUP(A550, gaming_health_data!A:N, 5, FALSE)</f>
        <v>3</v>
      </c>
      <c r="M550">
        <f>VLOOKUP(A550, gaming_health_data!A:N, 6, FALSE)</f>
        <v>203</v>
      </c>
      <c r="N550">
        <f>VLOOKUP(A550, gaming_health_data!A:N, 7, FALSE)</f>
        <v>7</v>
      </c>
      <c r="O550">
        <f>VLOOKUP(A550, gaming_health_data!A:N, 9, FALSE)</f>
        <v>23</v>
      </c>
      <c r="P550">
        <f>VLOOKUP(A550, gaming_health_data!A:N, 10, FALSE)</f>
        <v>12</v>
      </c>
      <c r="Q550">
        <f>VLOOKUP(A550, gaming_health_data!A:N, 11, FALSE)</f>
        <v>56</v>
      </c>
      <c r="R550">
        <f>VLOOKUP(A550, gaming_health_data!A:N, 12, FALSE)</f>
        <v>38</v>
      </c>
      <c r="S550">
        <f>VLOOKUP(A550, gaming_health_data!A:N, 13, FALSE)</f>
        <v>52</v>
      </c>
      <c r="T550">
        <f>VLOOKUP(A550, gaming_health_data!A:N, 14, FALSE)</f>
        <v>27</v>
      </c>
    </row>
    <row r="551" spans="1:20" ht="15.75">
      <c r="A551">
        <v>10563</v>
      </c>
      <c r="B551" t="s">
        <v>1431</v>
      </c>
      <c r="C551">
        <v>33</v>
      </c>
      <c r="D551" t="s">
        <v>27</v>
      </c>
      <c r="E551" t="s">
        <v>54</v>
      </c>
      <c r="F551" s="3">
        <v>17465</v>
      </c>
      <c r="G551" t="s">
        <v>17</v>
      </c>
      <c r="H551" t="s">
        <v>21</v>
      </c>
      <c r="I551" s="4" t="str">
        <f>VLOOKUP(A551, gaming_health_data!A:N, 2, FALSE)</f>
        <v>PlayStation</v>
      </c>
      <c r="J551" t="str">
        <f>VLOOKUP(A551, gaming_health_data!A:N, 3, FALSE)</f>
        <v>Racing</v>
      </c>
      <c r="K551" t="str">
        <f>VLOOKUP(A551, gaming_health_data!A:N, 4, FALSE)</f>
        <v>Relaxation</v>
      </c>
      <c r="L551">
        <f>VLOOKUP(A551, gaming_health_data!A:N, 5, FALSE)</f>
        <v>10</v>
      </c>
      <c r="M551">
        <f>VLOOKUP(A551, gaming_health_data!A:N, 6, FALSE)</f>
        <v>517</v>
      </c>
      <c r="N551">
        <f>VLOOKUP(A551, gaming_health_data!A:N, 7, FALSE)</f>
        <v>4</v>
      </c>
      <c r="O551">
        <f>VLOOKUP(A551, gaming_health_data!A:N, 9, FALSE)</f>
        <v>19</v>
      </c>
      <c r="P551">
        <f>VLOOKUP(A551, gaming_health_data!A:N, 10, FALSE)</f>
        <v>36</v>
      </c>
      <c r="Q551">
        <f>VLOOKUP(A551, gaming_health_data!A:N, 11, FALSE)</f>
        <v>70</v>
      </c>
      <c r="R551">
        <f>VLOOKUP(A551, gaming_health_data!A:N, 12, FALSE)</f>
        <v>90</v>
      </c>
      <c r="S551">
        <f>VLOOKUP(A551, gaming_health_data!A:N, 13, FALSE)</f>
        <v>34</v>
      </c>
      <c r="T551">
        <f>VLOOKUP(A551, gaming_health_data!A:N, 14, FALSE)</f>
        <v>12</v>
      </c>
    </row>
    <row r="552" spans="1:20" ht="15.75">
      <c r="A552">
        <v>10564</v>
      </c>
      <c r="B552" t="s">
        <v>1432</v>
      </c>
      <c r="C552">
        <v>23</v>
      </c>
      <c r="D552" t="s">
        <v>15</v>
      </c>
      <c r="E552" t="s">
        <v>49</v>
      </c>
      <c r="F552" s="3">
        <v>106433</v>
      </c>
      <c r="G552" t="s">
        <v>17</v>
      </c>
      <c r="H552" t="s">
        <v>17</v>
      </c>
      <c r="I552" s="4" t="str">
        <f>VLOOKUP(A552, gaming_health_data!A:N, 2, FALSE)</f>
        <v>Cell Phone</v>
      </c>
      <c r="J552" t="str">
        <f>VLOOKUP(A552, gaming_health_data!A:N, 3, FALSE)</f>
        <v>FPS</v>
      </c>
      <c r="K552" t="str">
        <f>VLOOKUP(A552, gaming_health_data!A:N, 4, FALSE)</f>
        <v>Entertainment</v>
      </c>
      <c r="L552">
        <f>VLOOKUP(A552, gaming_health_data!A:N, 5, FALSE)</f>
        <v>5</v>
      </c>
      <c r="M552">
        <f>VLOOKUP(A552, gaming_health_data!A:N, 6, FALSE)</f>
        <v>400</v>
      </c>
      <c r="N552">
        <f>VLOOKUP(A552, gaming_health_data!A:N, 7, FALSE)</f>
        <v>5</v>
      </c>
      <c r="O552">
        <f>VLOOKUP(A552, gaming_health_data!A:N, 9, FALSE)</f>
        <v>86</v>
      </c>
      <c r="P552">
        <f>VLOOKUP(A552, gaming_health_data!A:N, 10, FALSE)</f>
        <v>49</v>
      </c>
      <c r="Q552">
        <f>VLOOKUP(A552, gaming_health_data!A:N, 11, FALSE)</f>
        <v>13</v>
      </c>
      <c r="R552">
        <f>VLOOKUP(A552, gaming_health_data!A:N, 12, FALSE)</f>
        <v>80</v>
      </c>
      <c r="S552">
        <f>VLOOKUP(A552, gaming_health_data!A:N, 13, FALSE)</f>
        <v>5</v>
      </c>
      <c r="T552">
        <f>VLOOKUP(A552, gaming_health_data!A:N, 14, FALSE)</f>
        <v>59</v>
      </c>
    </row>
    <row r="553" spans="1:20" ht="15.75">
      <c r="A553">
        <v>10565</v>
      </c>
      <c r="B553" t="s">
        <v>1433</v>
      </c>
      <c r="C553">
        <v>24</v>
      </c>
      <c r="D553" t="s">
        <v>26</v>
      </c>
      <c r="E553" t="s">
        <v>36</v>
      </c>
      <c r="F553" s="3">
        <v>2661</v>
      </c>
      <c r="G553" t="s">
        <v>21</v>
      </c>
      <c r="H553" t="s">
        <v>21</v>
      </c>
      <c r="I553" s="4" t="str">
        <f>VLOOKUP(A553, gaming_health_data!A:N, 2, FALSE)</f>
        <v>PC</v>
      </c>
      <c r="J553" t="str">
        <f>VLOOKUP(A553, gaming_health_data!A:N, 3, FALSE)</f>
        <v>Sports</v>
      </c>
      <c r="K553" t="str">
        <f>VLOOKUP(A553, gaming_health_data!A:N, 4, FALSE)</f>
        <v>Habit</v>
      </c>
      <c r="L553">
        <f>VLOOKUP(A553, gaming_health_data!A:N, 5, FALSE)</f>
        <v>7</v>
      </c>
      <c r="M553">
        <f>VLOOKUP(A553, gaming_health_data!A:N, 6, FALSE)</f>
        <v>24</v>
      </c>
      <c r="N553">
        <f>VLOOKUP(A553, gaming_health_data!A:N, 7, FALSE)</f>
        <v>5</v>
      </c>
      <c r="O553">
        <f>VLOOKUP(A553, gaming_health_data!A:N, 9, FALSE)</f>
        <v>53</v>
      </c>
      <c r="P553">
        <f>VLOOKUP(A553, gaming_health_data!A:N, 10, FALSE)</f>
        <v>20</v>
      </c>
      <c r="Q553">
        <f>VLOOKUP(A553, gaming_health_data!A:N, 11, FALSE)</f>
        <v>59</v>
      </c>
      <c r="R553">
        <f>VLOOKUP(A553, gaming_health_data!A:N, 12, FALSE)</f>
        <v>63</v>
      </c>
      <c r="S553">
        <f>VLOOKUP(A553, gaming_health_data!A:N, 13, FALSE)</f>
        <v>49</v>
      </c>
      <c r="T553">
        <f>VLOOKUP(A553, gaming_health_data!A:N, 14, FALSE)</f>
        <v>58</v>
      </c>
    </row>
    <row r="554" spans="1:20" ht="15.75">
      <c r="A554">
        <v>10566</v>
      </c>
      <c r="B554" t="s">
        <v>1434</v>
      </c>
      <c r="C554">
        <v>20</v>
      </c>
      <c r="D554" t="s">
        <v>15</v>
      </c>
      <c r="E554" t="s">
        <v>36</v>
      </c>
      <c r="F554" s="3">
        <v>27575</v>
      </c>
      <c r="G554" t="s">
        <v>17</v>
      </c>
      <c r="H554" t="s">
        <v>21</v>
      </c>
      <c r="I554" s="4" t="str">
        <f>VLOOKUP(A554, gaming_health_data!A:N, 2, FALSE)</f>
        <v>Tablet</v>
      </c>
      <c r="J554" t="str">
        <f>VLOOKUP(A554, gaming_health_data!A:N, 3, FALSE)</f>
        <v>RPG</v>
      </c>
      <c r="K554" t="str">
        <f>VLOOKUP(A554, gaming_health_data!A:N, 4, FALSE)</f>
        <v>Social Interaction</v>
      </c>
      <c r="L554">
        <f>VLOOKUP(A554, gaming_health_data!A:N, 5, FALSE)</f>
        <v>1</v>
      </c>
      <c r="M554">
        <f>VLOOKUP(A554, gaming_health_data!A:N, 6, FALSE)</f>
        <v>425</v>
      </c>
      <c r="N554">
        <f>VLOOKUP(A554, gaming_health_data!A:N, 7, FALSE)</f>
        <v>8</v>
      </c>
      <c r="O554">
        <f>VLOOKUP(A554, gaming_health_data!A:N, 9, FALSE)</f>
        <v>61</v>
      </c>
      <c r="P554">
        <f>VLOOKUP(A554, gaming_health_data!A:N, 10, FALSE)</f>
        <v>94</v>
      </c>
      <c r="Q554">
        <f>VLOOKUP(A554, gaming_health_data!A:N, 11, FALSE)</f>
        <v>33</v>
      </c>
      <c r="R554">
        <f>VLOOKUP(A554, gaming_health_data!A:N, 12, FALSE)</f>
        <v>13</v>
      </c>
      <c r="S554">
        <f>VLOOKUP(A554, gaming_health_data!A:N, 13, FALSE)</f>
        <v>94</v>
      </c>
      <c r="T554">
        <f>VLOOKUP(A554, gaming_health_data!A:N, 14, FALSE)</f>
        <v>65</v>
      </c>
    </row>
    <row r="555" spans="1:20" ht="15.75">
      <c r="A555">
        <v>10567</v>
      </c>
      <c r="B555" t="s">
        <v>1435</v>
      </c>
      <c r="C555">
        <v>24</v>
      </c>
      <c r="D555" t="s">
        <v>26</v>
      </c>
      <c r="E555" t="s">
        <v>56</v>
      </c>
      <c r="F555" s="3">
        <v>75875</v>
      </c>
      <c r="G555" t="s">
        <v>17</v>
      </c>
      <c r="H555" t="s">
        <v>17</v>
      </c>
      <c r="I555" s="4" t="str">
        <f>VLOOKUP(A555, gaming_health_data!A:N, 2, FALSE)</f>
        <v>Tablet</v>
      </c>
      <c r="J555" t="str">
        <f>VLOOKUP(A555, gaming_health_data!A:N, 3, FALSE)</f>
        <v>RPG</v>
      </c>
      <c r="K555" t="str">
        <f>VLOOKUP(A555, gaming_health_data!A:N, 4, FALSE)</f>
        <v>Entertainment</v>
      </c>
      <c r="L555">
        <f>VLOOKUP(A555, gaming_health_data!A:N, 5, FALSE)</f>
        <v>1</v>
      </c>
      <c r="M555">
        <f>VLOOKUP(A555, gaming_health_data!A:N, 6, FALSE)</f>
        <v>102</v>
      </c>
      <c r="N555">
        <f>VLOOKUP(A555, gaming_health_data!A:N, 7, FALSE)</f>
        <v>7</v>
      </c>
      <c r="O555">
        <f>VLOOKUP(A555, gaming_health_data!A:N, 9, FALSE)</f>
        <v>80</v>
      </c>
      <c r="P555">
        <f>VLOOKUP(A555, gaming_health_data!A:N, 10, FALSE)</f>
        <v>34</v>
      </c>
      <c r="Q555">
        <f>VLOOKUP(A555, gaming_health_data!A:N, 11, FALSE)</f>
        <v>87</v>
      </c>
      <c r="R555">
        <f>VLOOKUP(A555, gaming_health_data!A:N, 12, FALSE)</f>
        <v>97</v>
      </c>
      <c r="S555">
        <f>VLOOKUP(A555, gaming_health_data!A:N, 13, FALSE)</f>
        <v>8</v>
      </c>
      <c r="T555">
        <f>VLOOKUP(A555, gaming_health_data!A:N, 14, FALSE)</f>
        <v>5</v>
      </c>
    </row>
    <row r="556" spans="1:20" ht="15.75">
      <c r="A556">
        <v>10568</v>
      </c>
      <c r="B556" t="s">
        <v>1436</v>
      </c>
      <c r="C556">
        <v>22</v>
      </c>
      <c r="D556" t="s">
        <v>27</v>
      </c>
      <c r="E556" t="s">
        <v>30</v>
      </c>
      <c r="F556" s="3">
        <v>50116</v>
      </c>
      <c r="G556" t="s">
        <v>17</v>
      </c>
      <c r="H556" t="s">
        <v>17</v>
      </c>
      <c r="I556" s="4" t="str">
        <f>VLOOKUP(A556, gaming_health_data!A:N, 2, FALSE)</f>
        <v>PlayStation</v>
      </c>
      <c r="J556" t="str">
        <f>VLOOKUP(A556, gaming_health_data!A:N, 3, FALSE)</f>
        <v>MOBA</v>
      </c>
      <c r="K556" t="str">
        <f>VLOOKUP(A556, gaming_health_data!A:N, 4, FALSE)</f>
        <v>Habit</v>
      </c>
      <c r="L556">
        <f>VLOOKUP(A556, gaming_health_data!A:N, 5, FALSE)</f>
        <v>5</v>
      </c>
      <c r="M556">
        <f>VLOOKUP(A556, gaming_health_data!A:N, 6, FALSE)</f>
        <v>166</v>
      </c>
      <c r="N556">
        <f>VLOOKUP(A556, gaming_health_data!A:N, 7, FALSE)</f>
        <v>5</v>
      </c>
      <c r="O556">
        <f>VLOOKUP(A556, gaming_health_data!A:N, 9, FALSE)</f>
        <v>88</v>
      </c>
      <c r="P556">
        <f>VLOOKUP(A556, gaming_health_data!A:N, 10, FALSE)</f>
        <v>57</v>
      </c>
      <c r="Q556">
        <f>VLOOKUP(A556, gaming_health_data!A:N, 11, FALSE)</f>
        <v>64</v>
      </c>
      <c r="R556">
        <f>VLOOKUP(A556, gaming_health_data!A:N, 12, FALSE)</f>
        <v>43</v>
      </c>
      <c r="S556">
        <f>VLOOKUP(A556, gaming_health_data!A:N, 13, FALSE)</f>
        <v>23</v>
      </c>
      <c r="T556">
        <f>VLOOKUP(A556, gaming_health_data!A:N, 14, FALSE)</f>
        <v>33</v>
      </c>
    </row>
    <row r="557" spans="1:20" ht="15.75">
      <c r="A557">
        <v>10569</v>
      </c>
      <c r="B557" t="s">
        <v>1437</v>
      </c>
      <c r="C557">
        <v>30</v>
      </c>
      <c r="D557" t="s">
        <v>27</v>
      </c>
      <c r="E557" t="s">
        <v>22</v>
      </c>
      <c r="F557" s="3">
        <v>131985</v>
      </c>
      <c r="G557" t="s">
        <v>17</v>
      </c>
      <c r="H557" t="s">
        <v>21</v>
      </c>
      <c r="I557" s="4" t="str">
        <f>VLOOKUP(A557, gaming_health_data!A:N, 2, FALSE)</f>
        <v>Nintendo</v>
      </c>
      <c r="J557" t="str">
        <f>VLOOKUP(A557, gaming_health_data!A:N, 3, FALSE)</f>
        <v>FPS</v>
      </c>
      <c r="K557" t="str">
        <f>VLOOKUP(A557, gaming_health_data!A:N, 4, FALSE)</f>
        <v>Stress Relief</v>
      </c>
      <c r="L557">
        <f>VLOOKUP(A557, gaming_health_data!A:N, 5, FALSE)</f>
        <v>4</v>
      </c>
      <c r="M557">
        <f>VLOOKUP(A557, gaming_health_data!A:N, 6, FALSE)</f>
        <v>614</v>
      </c>
      <c r="N557">
        <f>VLOOKUP(A557, gaming_health_data!A:N, 7, FALSE)</f>
        <v>9</v>
      </c>
      <c r="O557">
        <f>VLOOKUP(A557, gaming_health_data!A:N, 9, FALSE)</f>
        <v>84</v>
      </c>
      <c r="P557">
        <f>VLOOKUP(A557, gaming_health_data!A:N, 10, FALSE)</f>
        <v>36</v>
      </c>
      <c r="Q557">
        <f>VLOOKUP(A557, gaming_health_data!A:N, 11, FALSE)</f>
        <v>15</v>
      </c>
      <c r="R557">
        <f>VLOOKUP(A557, gaming_health_data!A:N, 12, FALSE)</f>
        <v>10</v>
      </c>
      <c r="S557">
        <f>VLOOKUP(A557, gaming_health_data!A:N, 13, FALSE)</f>
        <v>15</v>
      </c>
      <c r="T557">
        <f>VLOOKUP(A557, gaming_health_data!A:N, 14, FALSE)</f>
        <v>73</v>
      </c>
    </row>
    <row r="558" spans="1:20" ht="15.75">
      <c r="A558">
        <v>10570</v>
      </c>
      <c r="B558" t="s">
        <v>1438</v>
      </c>
      <c r="C558">
        <v>30</v>
      </c>
      <c r="D558" t="s">
        <v>26</v>
      </c>
      <c r="E558" t="s">
        <v>56</v>
      </c>
      <c r="F558" s="3">
        <v>45</v>
      </c>
      <c r="G558" t="s">
        <v>17</v>
      </c>
      <c r="H558" t="s">
        <v>21</v>
      </c>
      <c r="I558" s="4" t="str">
        <f>VLOOKUP(A558, gaming_health_data!A:N, 2, FALSE)</f>
        <v>PlayStation</v>
      </c>
      <c r="J558" t="str">
        <f>VLOOKUP(A558, gaming_health_data!A:N, 3, FALSE)</f>
        <v>Sports</v>
      </c>
      <c r="K558" t="str">
        <f>VLOOKUP(A558, gaming_health_data!A:N, 4, FALSE)</f>
        <v>Escapism</v>
      </c>
      <c r="L558">
        <f>VLOOKUP(A558, gaming_health_data!A:N, 5, FALSE)</f>
        <v>4</v>
      </c>
      <c r="M558">
        <f>VLOOKUP(A558, gaming_health_data!A:N, 6, FALSE)</f>
        <v>965</v>
      </c>
      <c r="N558">
        <f>VLOOKUP(A558, gaming_health_data!A:N, 7, FALSE)</f>
        <v>9</v>
      </c>
      <c r="O558">
        <f>VLOOKUP(A558, gaming_health_data!A:N, 9, FALSE)</f>
        <v>2</v>
      </c>
      <c r="P558">
        <f>VLOOKUP(A558, gaming_health_data!A:N, 10, FALSE)</f>
        <v>91</v>
      </c>
      <c r="Q558">
        <f>VLOOKUP(A558, gaming_health_data!A:N, 11, FALSE)</f>
        <v>80</v>
      </c>
      <c r="R558">
        <f>VLOOKUP(A558, gaming_health_data!A:N, 12, FALSE)</f>
        <v>15</v>
      </c>
      <c r="S558">
        <f>VLOOKUP(A558, gaming_health_data!A:N, 13, FALSE)</f>
        <v>51</v>
      </c>
      <c r="T558">
        <f>VLOOKUP(A558, gaming_health_data!A:N, 14, FALSE)</f>
        <v>55</v>
      </c>
    </row>
    <row r="559" spans="1:20" ht="15.75">
      <c r="A559">
        <v>10571</v>
      </c>
      <c r="B559" t="s">
        <v>1439</v>
      </c>
      <c r="C559">
        <v>26</v>
      </c>
      <c r="D559" t="s">
        <v>26</v>
      </c>
      <c r="E559" t="s">
        <v>36</v>
      </c>
      <c r="F559" s="3">
        <v>16073</v>
      </c>
      <c r="G559" t="s">
        <v>17</v>
      </c>
      <c r="H559" t="s">
        <v>17</v>
      </c>
      <c r="I559" s="4" t="str">
        <f>VLOOKUP(A559, gaming_health_data!A:N, 2, FALSE)</f>
        <v>Cell Phone</v>
      </c>
      <c r="J559" t="str">
        <f>VLOOKUP(A559, gaming_health_data!A:N, 3, FALSE)</f>
        <v>RPG</v>
      </c>
      <c r="K559" t="str">
        <f>VLOOKUP(A559, gaming_health_data!A:N, 4, FALSE)</f>
        <v>Challenge</v>
      </c>
      <c r="L559">
        <f>VLOOKUP(A559, gaming_health_data!A:N, 5, FALSE)</f>
        <v>7</v>
      </c>
      <c r="M559">
        <f>VLOOKUP(A559, gaming_health_data!A:N, 6, FALSE)</f>
        <v>763</v>
      </c>
      <c r="N559">
        <f>VLOOKUP(A559, gaming_health_data!A:N, 7, FALSE)</f>
        <v>6</v>
      </c>
      <c r="O559">
        <f>VLOOKUP(A559, gaming_health_data!A:N, 9, FALSE)</f>
        <v>95</v>
      </c>
      <c r="P559">
        <f>VLOOKUP(A559, gaming_health_data!A:N, 10, FALSE)</f>
        <v>26</v>
      </c>
      <c r="Q559">
        <f>VLOOKUP(A559, gaming_health_data!A:N, 11, FALSE)</f>
        <v>66</v>
      </c>
      <c r="R559">
        <f>VLOOKUP(A559, gaming_health_data!A:N, 12, FALSE)</f>
        <v>44</v>
      </c>
      <c r="S559">
        <f>VLOOKUP(A559, gaming_health_data!A:N, 13, FALSE)</f>
        <v>77</v>
      </c>
      <c r="T559">
        <f>VLOOKUP(A559, gaming_health_data!A:N, 14, FALSE)</f>
        <v>75</v>
      </c>
    </row>
    <row r="560" spans="1:20" ht="15.75">
      <c r="A560">
        <v>10572</v>
      </c>
      <c r="B560" t="s">
        <v>954</v>
      </c>
      <c r="C560">
        <v>29</v>
      </c>
      <c r="D560" t="s">
        <v>27</v>
      </c>
      <c r="E560" t="s">
        <v>27</v>
      </c>
      <c r="F560" s="3">
        <v>43959</v>
      </c>
      <c r="G560" t="s">
        <v>21</v>
      </c>
      <c r="H560" t="s">
        <v>21</v>
      </c>
      <c r="I560" s="4" t="str">
        <f>VLOOKUP(A560, gaming_health_data!A:N, 2, FALSE)</f>
        <v>Tablet</v>
      </c>
      <c r="J560" t="str">
        <f>VLOOKUP(A560, gaming_health_data!A:N, 3, FALSE)</f>
        <v>RPG</v>
      </c>
      <c r="K560" t="str">
        <f>VLOOKUP(A560, gaming_health_data!A:N, 4, FALSE)</f>
        <v>Loneliness</v>
      </c>
      <c r="L560">
        <f>VLOOKUP(A560, gaming_health_data!A:N, 5, FALSE)</f>
        <v>8</v>
      </c>
      <c r="M560">
        <f>VLOOKUP(A560, gaming_health_data!A:N, 6, FALSE)</f>
        <v>679</v>
      </c>
      <c r="N560">
        <f>VLOOKUP(A560, gaming_health_data!A:N, 7, FALSE)</f>
        <v>4</v>
      </c>
      <c r="O560">
        <f>VLOOKUP(A560, gaming_health_data!A:N, 9, FALSE)</f>
        <v>41</v>
      </c>
      <c r="P560">
        <f>VLOOKUP(A560, gaming_health_data!A:N, 10, FALSE)</f>
        <v>75</v>
      </c>
      <c r="Q560">
        <f>VLOOKUP(A560, gaming_health_data!A:N, 11, FALSE)</f>
        <v>89</v>
      </c>
      <c r="R560">
        <f>VLOOKUP(A560, gaming_health_data!A:N, 12, FALSE)</f>
        <v>54</v>
      </c>
      <c r="S560">
        <f>VLOOKUP(A560, gaming_health_data!A:N, 13, FALSE)</f>
        <v>47</v>
      </c>
      <c r="T560">
        <f>VLOOKUP(A560, gaming_health_data!A:N, 14, FALSE)</f>
        <v>19</v>
      </c>
    </row>
    <row r="561" spans="1:20" ht="15.75">
      <c r="A561">
        <v>10573</v>
      </c>
      <c r="B561" t="s">
        <v>1440</v>
      </c>
      <c r="C561">
        <v>22</v>
      </c>
      <c r="D561" t="s">
        <v>26</v>
      </c>
      <c r="E561" t="s">
        <v>56</v>
      </c>
      <c r="F561" s="3">
        <v>132880</v>
      </c>
      <c r="G561" t="s">
        <v>17</v>
      </c>
      <c r="H561" t="s">
        <v>17</v>
      </c>
      <c r="I561" s="4" t="str">
        <f>VLOOKUP(A561, gaming_health_data!A:N, 2, FALSE)</f>
        <v>Tablet</v>
      </c>
      <c r="J561" t="str">
        <f>VLOOKUP(A561, gaming_health_data!A:N, 3, FALSE)</f>
        <v>MMORPG</v>
      </c>
      <c r="K561" t="str">
        <f>VLOOKUP(A561, gaming_health_data!A:N, 4, FALSE)</f>
        <v>Habit</v>
      </c>
      <c r="L561">
        <f>VLOOKUP(A561, gaming_health_data!A:N, 5, FALSE)</f>
        <v>5</v>
      </c>
      <c r="M561">
        <f>VLOOKUP(A561, gaming_health_data!A:N, 6, FALSE)</f>
        <v>574</v>
      </c>
      <c r="N561">
        <f>VLOOKUP(A561, gaming_health_data!A:N, 7, FALSE)</f>
        <v>7</v>
      </c>
      <c r="O561">
        <f>VLOOKUP(A561, gaming_health_data!A:N, 9, FALSE)</f>
        <v>64</v>
      </c>
      <c r="P561">
        <f>VLOOKUP(A561, gaming_health_data!A:N, 10, FALSE)</f>
        <v>18</v>
      </c>
      <c r="Q561">
        <f>VLOOKUP(A561, gaming_health_data!A:N, 11, FALSE)</f>
        <v>94</v>
      </c>
      <c r="R561">
        <f>VLOOKUP(A561, gaming_health_data!A:N, 12, FALSE)</f>
        <v>54</v>
      </c>
      <c r="S561">
        <f>VLOOKUP(A561, gaming_health_data!A:N, 13, FALSE)</f>
        <v>84</v>
      </c>
      <c r="T561">
        <f>VLOOKUP(A561, gaming_health_data!A:N, 14, FALSE)</f>
        <v>84</v>
      </c>
    </row>
    <row r="562" spans="1:20" ht="15.75">
      <c r="A562">
        <v>10574</v>
      </c>
      <c r="B562" t="s">
        <v>1441</v>
      </c>
      <c r="C562">
        <v>29</v>
      </c>
      <c r="D562" t="s">
        <v>15</v>
      </c>
      <c r="E562" t="s">
        <v>30</v>
      </c>
      <c r="F562" s="3">
        <v>15464</v>
      </c>
      <c r="G562" t="s">
        <v>17</v>
      </c>
      <c r="H562" t="s">
        <v>17</v>
      </c>
      <c r="I562" s="4" t="str">
        <f>VLOOKUP(A562, gaming_health_data!A:N, 2, FALSE)</f>
        <v>Tablet</v>
      </c>
      <c r="J562" t="str">
        <f>VLOOKUP(A562, gaming_health_data!A:N, 3, FALSE)</f>
        <v>Strategy</v>
      </c>
      <c r="K562" t="str">
        <f>VLOOKUP(A562, gaming_health_data!A:N, 4, FALSE)</f>
        <v>Stress Relief</v>
      </c>
      <c r="L562">
        <f>VLOOKUP(A562, gaming_health_data!A:N, 5, FALSE)</f>
        <v>10</v>
      </c>
      <c r="M562">
        <f>VLOOKUP(A562, gaming_health_data!A:N, 6, FALSE)</f>
        <v>714</v>
      </c>
      <c r="N562">
        <f>VLOOKUP(A562, gaming_health_data!A:N, 7, FALSE)</f>
        <v>4</v>
      </c>
      <c r="O562">
        <f>VLOOKUP(A562, gaming_health_data!A:N, 9, FALSE)</f>
        <v>60</v>
      </c>
      <c r="P562">
        <f>VLOOKUP(A562, gaming_health_data!A:N, 10, FALSE)</f>
        <v>71</v>
      </c>
      <c r="Q562">
        <f>VLOOKUP(A562, gaming_health_data!A:N, 11, FALSE)</f>
        <v>16</v>
      </c>
      <c r="R562">
        <f>VLOOKUP(A562, gaming_health_data!A:N, 12, FALSE)</f>
        <v>51</v>
      </c>
      <c r="S562">
        <f>VLOOKUP(A562, gaming_health_data!A:N, 13, FALSE)</f>
        <v>78</v>
      </c>
      <c r="T562">
        <f>VLOOKUP(A562, gaming_health_data!A:N, 14, FALSE)</f>
        <v>17</v>
      </c>
    </row>
    <row r="563" spans="1:20" ht="15.75">
      <c r="A563">
        <v>10575</v>
      </c>
      <c r="B563" t="s">
        <v>1442</v>
      </c>
      <c r="C563">
        <v>24</v>
      </c>
      <c r="D563" t="s">
        <v>27</v>
      </c>
      <c r="E563" t="s">
        <v>36</v>
      </c>
      <c r="F563" s="3">
        <v>175266</v>
      </c>
      <c r="G563" t="s">
        <v>21</v>
      </c>
      <c r="H563" t="s">
        <v>17</v>
      </c>
      <c r="I563" s="4" t="str">
        <f>VLOOKUP(A563, gaming_health_data!A:N, 2, FALSE)</f>
        <v>PC</v>
      </c>
      <c r="J563" t="str">
        <f>VLOOKUP(A563, gaming_health_data!A:N, 3, FALSE)</f>
        <v>Horror</v>
      </c>
      <c r="K563" t="str">
        <f>VLOOKUP(A563, gaming_health_data!A:N, 4, FALSE)</f>
        <v>Social Interaction</v>
      </c>
      <c r="L563">
        <f>VLOOKUP(A563, gaming_health_data!A:N, 5, FALSE)</f>
        <v>7</v>
      </c>
      <c r="M563">
        <f>VLOOKUP(A563, gaming_health_data!A:N, 6, FALSE)</f>
        <v>47</v>
      </c>
      <c r="N563">
        <f>VLOOKUP(A563, gaming_health_data!A:N, 7, FALSE)</f>
        <v>7</v>
      </c>
      <c r="O563">
        <f>VLOOKUP(A563, gaming_health_data!A:N, 9, FALSE)</f>
        <v>61</v>
      </c>
      <c r="P563">
        <f>VLOOKUP(A563, gaming_health_data!A:N, 10, FALSE)</f>
        <v>50</v>
      </c>
      <c r="Q563">
        <f>VLOOKUP(A563, gaming_health_data!A:N, 11, FALSE)</f>
        <v>79</v>
      </c>
      <c r="R563">
        <f>VLOOKUP(A563, gaming_health_data!A:N, 12, FALSE)</f>
        <v>99</v>
      </c>
      <c r="S563">
        <f>VLOOKUP(A563, gaming_health_data!A:N, 13, FALSE)</f>
        <v>20</v>
      </c>
      <c r="T563">
        <f>VLOOKUP(A563, gaming_health_data!A:N, 14, FALSE)</f>
        <v>53</v>
      </c>
    </row>
    <row r="564" spans="1:20" ht="15.75">
      <c r="A564">
        <v>10576</v>
      </c>
      <c r="B564" t="s">
        <v>1443</v>
      </c>
      <c r="C564">
        <v>20</v>
      </c>
      <c r="D564" t="s">
        <v>15</v>
      </c>
      <c r="E564" t="s">
        <v>54</v>
      </c>
      <c r="F564" s="3">
        <v>178228</v>
      </c>
      <c r="G564" t="s">
        <v>21</v>
      </c>
      <c r="H564" t="s">
        <v>21</v>
      </c>
      <c r="I564" s="4" t="str">
        <f>VLOOKUP(A564, gaming_health_data!A:N, 2, FALSE)</f>
        <v>Xbox</v>
      </c>
      <c r="J564" t="str">
        <f>VLOOKUP(A564, gaming_health_data!A:N, 3, FALSE)</f>
        <v>FPS</v>
      </c>
      <c r="K564" t="str">
        <f>VLOOKUP(A564, gaming_health_data!A:N, 4, FALSE)</f>
        <v>Boredom</v>
      </c>
      <c r="L564">
        <f>VLOOKUP(A564, gaming_health_data!A:N, 5, FALSE)</f>
        <v>8</v>
      </c>
      <c r="M564">
        <f>VLOOKUP(A564, gaming_health_data!A:N, 6, FALSE)</f>
        <v>712</v>
      </c>
      <c r="N564">
        <f>VLOOKUP(A564, gaming_health_data!A:N, 7, FALSE)</f>
        <v>7</v>
      </c>
      <c r="O564">
        <f>VLOOKUP(A564, gaming_health_data!A:N, 9, FALSE)</f>
        <v>56</v>
      </c>
      <c r="P564">
        <f>VLOOKUP(A564, gaming_health_data!A:N, 10, FALSE)</f>
        <v>34</v>
      </c>
      <c r="Q564">
        <f>VLOOKUP(A564, gaming_health_data!A:N, 11, FALSE)</f>
        <v>50</v>
      </c>
      <c r="R564">
        <f>VLOOKUP(A564, gaming_health_data!A:N, 12, FALSE)</f>
        <v>55</v>
      </c>
      <c r="S564">
        <f>VLOOKUP(A564, gaming_health_data!A:N, 13, FALSE)</f>
        <v>30</v>
      </c>
      <c r="T564">
        <f>VLOOKUP(A564, gaming_health_data!A:N, 14, FALSE)</f>
        <v>45</v>
      </c>
    </row>
    <row r="565" spans="1:20" ht="15.75">
      <c r="A565">
        <v>10577</v>
      </c>
      <c r="B565" t="s">
        <v>1444</v>
      </c>
      <c r="C565">
        <v>27</v>
      </c>
      <c r="D565" t="s">
        <v>27</v>
      </c>
      <c r="E565" t="s">
        <v>39</v>
      </c>
      <c r="F565" s="3">
        <v>161947</v>
      </c>
      <c r="G565" t="s">
        <v>17</v>
      </c>
      <c r="H565" t="s">
        <v>21</v>
      </c>
      <c r="I565" s="4" t="str">
        <f>VLOOKUP(A565, gaming_health_data!A:N, 2, FALSE)</f>
        <v>Xbox</v>
      </c>
      <c r="J565" t="str">
        <f>VLOOKUP(A565, gaming_health_data!A:N, 3, FALSE)</f>
        <v>Horror</v>
      </c>
      <c r="K565" t="str">
        <f>VLOOKUP(A565, gaming_health_data!A:N, 4, FALSE)</f>
        <v>Competition</v>
      </c>
      <c r="L565">
        <f>VLOOKUP(A565, gaming_health_data!A:N, 5, FALSE)</f>
        <v>1</v>
      </c>
      <c r="M565">
        <f>VLOOKUP(A565, gaming_health_data!A:N, 6, FALSE)</f>
        <v>303</v>
      </c>
      <c r="N565">
        <f>VLOOKUP(A565, gaming_health_data!A:N, 7, FALSE)</f>
        <v>5</v>
      </c>
      <c r="O565">
        <f>VLOOKUP(A565, gaming_health_data!A:N, 9, FALSE)</f>
        <v>57</v>
      </c>
      <c r="P565">
        <f>VLOOKUP(A565, gaming_health_data!A:N, 10, FALSE)</f>
        <v>18</v>
      </c>
      <c r="Q565">
        <f>VLOOKUP(A565, gaming_health_data!A:N, 11, FALSE)</f>
        <v>49</v>
      </c>
      <c r="R565">
        <f>VLOOKUP(A565, gaming_health_data!A:N, 12, FALSE)</f>
        <v>29</v>
      </c>
      <c r="S565">
        <f>VLOOKUP(A565, gaming_health_data!A:N, 13, FALSE)</f>
        <v>32</v>
      </c>
      <c r="T565">
        <f>VLOOKUP(A565, gaming_health_data!A:N, 14, FALSE)</f>
        <v>27</v>
      </c>
    </row>
    <row r="566" spans="1:20" ht="15.75">
      <c r="A566">
        <v>10578</v>
      </c>
      <c r="B566" t="s">
        <v>1445</v>
      </c>
      <c r="C566">
        <v>29</v>
      </c>
      <c r="D566" t="s">
        <v>26</v>
      </c>
      <c r="E566" t="s">
        <v>49</v>
      </c>
      <c r="F566" s="3">
        <v>159745</v>
      </c>
      <c r="G566" t="s">
        <v>17</v>
      </c>
      <c r="H566" t="s">
        <v>17</v>
      </c>
      <c r="I566" s="4" t="str">
        <f>VLOOKUP(A566, gaming_health_data!A:N, 2, FALSE)</f>
        <v>PC</v>
      </c>
      <c r="J566" t="str">
        <f>VLOOKUP(A566, gaming_health_data!A:N, 3, FALSE)</f>
        <v>Racing</v>
      </c>
      <c r="K566" t="str">
        <f>VLOOKUP(A566, gaming_health_data!A:N, 4, FALSE)</f>
        <v>Entertainment</v>
      </c>
      <c r="L566">
        <f>VLOOKUP(A566, gaming_health_data!A:N, 5, FALSE)</f>
        <v>6</v>
      </c>
      <c r="M566">
        <f>VLOOKUP(A566, gaming_health_data!A:N, 6, FALSE)</f>
        <v>291</v>
      </c>
      <c r="N566">
        <f>VLOOKUP(A566, gaming_health_data!A:N, 7, FALSE)</f>
        <v>6</v>
      </c>
      <c r="O566">
        <f>VLOOKUP(A566, gaming_health_data!A:N, 9, FALSE)</f>
        <v>81</v>
      </c>
      <c r="P566">
        <f>VLOOKUP(A566, gaming_health_data!A:N, 10, FALSE)</f>
        <v>65</v>
      </c>
      <c r="Q566">
        <f>VLOOKUP(A566, gaming_health_data!A:N, 11, FALSE)</f>
        <v>65</v>
      </c>
      <c r="R566">
        <f>VLOOKUP(A566, gaming_health_data!A:N, 12, FALSE)</f>
        <v>11</v>
      </c>
      <c r="S566">
        <f>VLOOKUP(A566, gaming_health_data!A:N, 13, FALSE)</f>
        <v>49</v>
      </c>
      <c r="T566">
        <f>VLOOKUP(A566, gaming_health_data!A:N, 14, FALSE)</f>
        <v>3</v>
      </c>
    </row>
    <row r="567" spans="1:20" ht="15.75">
      <c r="A567">
        <v>10579</v>
      </c>
      <c r="B567" t="s">
        <v>1446</v>
      </c>
      <c r="C567">
        <v>31</v>
      </c>
      <c r="D567" t="s">
        <v>15</v>
      </c>
      <c r="E567" t="s">
        <v>53</v>
      </c>
      <c r="F567" s="3">
        <v>172085</v>
      </c>
      <c r="G567" t="s">
        <v>17</v>
      </c>
      <c r="H567" t="s">
        <v>17</v>
      </c>
      <c r="I567" s="4" t="str">
        <f>VLOOKUP(A567, gaming_health_data!A:N, 2, FALSE)</f>
        <v>PC</v>
      </c>
      <c r="J567" t="str">
        <f>VLOOKUP(A567, gaming_health_data!A:N, 3, FALSE)</f>
        <v>Racing</v>
      </c>
      <c r="K567" t="str">
        <f>VLOOKUP(A567, gaming_health_data!A:N, 4, FALSE)</f>
        <v>Social Interaction</v>
      </c>
      <c r="L567">
        <f>VLOOKUP(A567, gaming_health_data!A:N, 5, FALSE)</f>
        <v>3</v>
      </c>
      <c r="M567">
        <f>VLOOKUP(A567, gaming_health_data!A:N, 6, FALSE)</f>
        <v>436</v>
      </c>
      <c r="N567">
        <f>VLOOKUP(A567, gaming_health_data!A:N, 7, FALSE)</f>
        <v>5</v>
      </c>
      <c r="O567">
        <f>VLOOKUP(A567, gaming_health_data!A:N, 9, FALSE)</f>
        <v>96</v>
      </c>
      <c r="P567">
        <f>VLOOKUP(A567, gaming_health_data!A:N, 10, FALSE)</f>
        <v>21</v>
      </c>
      <c r="Q567">
        <f>VLOOKUP(A567, gaming_health_data!A:N, 11, FALSE)</f>
        <v>6</v>
      </c>
      <c r="R567">
        <f>VLOOKUP(A567, gaming_health_data!A:N, 12, FALSE)</f>
        <v>61</v>
      </c>
      <c r="S567">
        <f>VLOOKUP(A567, gaming_health_data!A:N, 13, FALSE)</f>
        <v>26</v>
      </c>
      <c r="T567">
        <f>VLOOKUP(A567, gaming_health_data!A:N, 14, FALSE)</f>
        <v>7</v>
      </c>
    </row>
    <row r="568" spans="1:20" ht="15.75">
      <c r="A568">
        <v>10580</v>
      </c>
      <c r="B568" t="s">
        <v>1447</v>
      </c>
      <c r="C568">
        <v>27</v>
      </c>
      <c r="D568" t="s">
        <v>15</v>
      </c>
      <c r="E568" t="s">
        <v>44</v>
      </c>
      <c r="F568" s="3">
        <v>92572</v>
      </c>
      <c r="G568" t="s">
        <v>21</v>
      </c>
      <c r="H568" t="s">
        <v>17</v>
      </c>
      <c r="I568" s="4" t="str">
        <f>VLOOKUP(A568, gaming_health_data!A:N, 2, FALSE)</f>
        <v>Cell Phone</v>
      </c>
      <c r="J568" t="str">
        <f>VLOOKUP(A568, gaming_health_data!A:N, 3, FALSE)</f>
        <v>MOBA</v>
      </c>
      <c r="K568" t="str">
        <f>VLOOKUP(A568, gaming_health_data!A:N, 4, FALSE)</f>
        <v>Competition</v>
      </c>
      <c r="L568">
        <f>VLOOKUP(A568, gaming_health_data!A:N, 5, FALSE)</f>
        <v>3</v>
      </c>
      <c r="M568">
        <f>VLOOKUP(A568, gaming_health_data!A:N, 6, FALSE)</f>
        <v>89</v>
      </c>
      <c r="N568">
        <f>VLOOKUP(A568, gaming_health_data!A:N, 7, FALSE)</f>
        <v>7</v>
      </c>
      <c r="O568">
        <f>VLOOKUP(A568, gaming_health_data!A:N, 9, FALSE)</f>
        <v>43</v>
      </c>
      <c r="P568">
        <f>VLOOKUP(A568, gaming_health_data!A:N, 10, FALSE)</f>
        <v>67</v>
      </c>
      <c r="Q568">
        <f>VLOOKUP(A568, gaming_health_data!A:N, 11, FALSE)</f>
        <v>95</v>
      </c>
      <c r="R568">
        <f>VLOOKUP(A568, gaming_health_data!A:N, 12, FALSE)</f>
        <v>54</v>
      </c>
      <c r="S568">
        <f>VLOOKUP(A568, gaming_health_data!A:N, 13, FALSE)</f>
        <v>97</v>
      </c>
      <c r="T568">
        <f>VLOOKUP(A568, gaming_health_data!A:N, 14, FALSE)</f>
        <v>6</v>
      </c>
    </row>
    <row r="569" spans="1:20" ht="15.75">
      <c r="A569">
        <v>10581</v>
      </c>
      <c r="B569" t="s">
        <v>1448</v>
      </c>
      <c r="C569">
        <v>20</v>
      </c>
      <c r="D569" t="s">
        <v>26</v>
      </c>
      <c r="E569" t="s">
        <v>36</v>
      </c>
      <c r="F569" s="3">
        <v>187268</v>
      </c>
      <c r="G569" t="s">
        <v>21</v>
      </c>
      <c r="H569" t="s">
        <v>17</v>
      </c>
      <c r="I569" s="4" t="str">
        <f>VLOOKUP(A569, gaming_health_data!A:N, 2, FALSE)</f>
        <v>Cell Phone</v>
      </c>
      <c r="J569" t="str">
        <f>VLOOKUP(A569, gaming_health_data!A:N, 3, FALSE)</f>
        <v>Strategy</v>
      </c>
      <c r="K569" t="str">
        <f>VLOOKUP(A569, gaming_health_data!A:N, 4, FALSE)</f>
        <v>Loneliness</v>
      </c>
      <c r="L569">
        <f>VLOOKUP(A569, gaming_health_data!A:N, 5, FALSE)</f>
        <v>10</v>
      </c>
      <c r="M569">
        <f>VLOOKUP(A569, gaming_health_data!A:N, 6, FALSE)</f>
        <v>461</v>
      </c>
      <c r="N569">
        <f>VLOOKUP(A569, gaming_health_data!A:N, 7, FALSE)</f>
        <v>4</v>
      </c>
      <c r="O569">
        <f>VLOOKUP(A569, gaming_health_data!A:N, 9, FALSE)</f>
        <v>54</v>
      </c>
      <c r="P569">
        <f>VLOOKUP(A569, gaming_health_data!A:N, 10, FALSE)</f>
        <v>63</v>
      </c>
      <c r="Q569">
        <f>VLOOKUP(A569, gaming_health_data!A:N, 11, FALSE)</f>
        <v>4</v>
      </c>
      <c r="R569">
        <f>VLOOKUP(A569, gaming_health_data!A:N, 12, FALSE)</f>
        <v>93</v>
      </c>
      <c r="S569">
        <f>VLOOKUP(A569, gaming_health_data!A:N, 13, FALSE)</f>
        <v>94</v>
      </c>
      <c r="T569">
        <f>VLOOKUP(A569, gaming_health_data!A:N, 14, FALSE)</f>
        <v>80</v>
      </c>
    </row>
    <row r="570" spans="1:20" ht="15.75">
      <c r="A570">
        <v>10582</v>
      </c>
      <c r="B570" t="s">
        <v>1449</v>
      </c>
      <c r="C570">
        <v>29</v>
      </c>
      <c r="D570" t="s">
        <v>26</v>
      </c>
      <c r="E570" t="s">
        <v>36</v>
      </c>
      <c r="F570" s="3">
        <v>17795</v>
      </c>
      <c r="G570" t="s">
        <v>21</v>
      </c>
      <c r="H570" t="s">
        <v>21</v>
      </c>
      <c r="I570" s="4" t="str">
        <f>VLOOKUP(A570, gaming_health_data!A:N, 2, FALSE)</f>
        <v>Xbox</v>
      </c>
      <c r="J570" t="str">
        <f>VLOOKUP(A570, gaming_health_data!A:N, 3, FALSE)</f>
        <v>FPS</v>
      </c>
      <c r="K570" t="str">
        <f>VLOOKUP(A570, gaming_health_data!A:N, 4, FALSE)</f>
        <v>Social Interaction</v>
      </c>
      <c r="L570">
        <f>VLOOKUP(A570, gaming_health_data!A:N, 5, FALSE)</f>
        <v>10</v>
      </c>
      <c r="M570">
        <f>VLOOKUP(A570, gaming_health_data!A:N, 6, FALSE)</f>
        <v>807</v>
      </c>
      <c r="N570">
        <f>VLOOKUP(A570, gaming_health_data!A:N, 7, FALSE)</f>
        <v>11</v>
      </c>
      <c r="O570">
        <f>VLOOKUP(A570, gaming_health_data!A:N, 9, FALSE)</f>
        <v>29</v>
      </c>
      <c r="P570">
        <f>VLOOKUP(A570, gaming_health_data!A:N, 10, FALSE)</f>
        <v>18</v>
      </c>
      <c r="Q570">
        <f>VLOOKUP(A570, gaming_health_data!A:N, 11, FALSE)</f>
        <v>77</v>
      </c>
      <c r="R570">
        <f>VLOOKUP(A570, gaming_health_data!A:N, 12, FALSE)</f>
        <v>4</v>
      </c>
      <c r="S570">
        <f>VLOOKUP(A570, gaming_health_data!A:N, 13, FALSE)</f>
        <v>81</v>
      </c>
      <c r="T570">
        <f>VLOOKUP(A570, gaming_health_data!A:N, 14, FALSE)</f>
        <v>64</v>
      </c>
    </row>
    <row r="571" spans="1:20" ht="15.75">
      <c r="A571">
        <v>10583</v>
      </c>
      <c r="B571" t="s">
        <v>1450</v>
      </c>
      <c r="C571">
        <v>18</v>
      </c>
      <c r="D571" t="s">
        <v>26</v>
      </c>
      <c r="E571" t="s">
        <v>44</v>
      </c>
      <c r="F571" s="3">
        <v>36627</v>
      </c>
      <c r="G571" t="s">
        <v>21</v>
      </c>
      <c r="H571" t="s">
        <v>17</v>
      </c>
      <c r="I571" s="4" t="str">
        <f>VLOOKUP(A571, gaming_health_data!A:N, 2, FALSE)</f>
        <v>Nintendo</v>
      </c>
      <c r="J571" t="str">
        <f>VLOOKUP(A571, gaming_health_data!A:N, 3, FALSE)</f>
        <v>FPS</v>
      </c>
      <c r="K571" t="str">
        <f>VLOOKUP(A571, gaming_health_data!A:N, 4, FALSE)</f>
        <v>Social Interaction</v>
      </c>
      <c r="L571">
        <f>VLOOKUP(A571, gaming_health_data!A:N, 5, FALSE)</f>
        <v>2</v>
      </c>
      <c r="M571">
        <f>VLOOKUP(A571, gaming_health_data!A:N, 6, FALSE)</f>
        <v>229</v>
      </c>
      <c r="N571">
        <f>VLOOKUP(A571, gaming_health_data!A:N, 7, FALSE)</f>
        <v>4</v>
      </c>
      <c r="O571">
        <f>VLOOKUP(A571, gaming_health_data!A:N, 9, FALSE)</f>
        <v>47</v>
      </c>
      <c r="P571">
        <f>VLOOKUP(A571, gaming_health_data!A:N, 10, FALSE)</f>
        <v>75</v>
      </c>
      <c r="Q571">
        <f>VLOOKUP(A571, gaming_health_data!A:N, 11, FALSE)</f>
        <v>31</v>
      </c>
      <c r="R571">
        <f>VLOOKUP(A571, gaming_health_data!A:N, 12, FALSE)</f>
        <v>53</v>
      </c>
      <c r="S571">
        <f>VLOOKUP(A571, gaming_health_data!A:N, 13, FALSE)</f>
        <v>1</v>
      </c>
      <c r="T571">
        <f>VLOOKUP(A571, gaming_health_data!A:N, 14, FALSE)</f>
        <v>30</v>
      </c>
    </row>
    <row r="572" spans="1:20" ht="15.75">
      <c r="A572">
        <v>10584</v>
      </c>
      <c r="B572" t="s">
        <v>1451</v>
      </c>
      <c r="C572">
        <v>29</v>
      </c>
      <c r="D572" t="s">
        <v>27</v>
      </c>
      <c r="E572" t="s">
        <v>56</v>
      </c>
      <c r="F572" s="3">
        <v>65658</v>
      </c>
      <c r="G572" t="s">
        <v>21</v>
      </c>
      <c r="H572" t="s">
        <v>17</v>
      </c>
      <c r="I572" s="4" t="str">
        <f>VLOOKUP(A572, gaming_health_data!A:N, 2, FALSE)</f>
        <v>PC</v>
      </c>
      <c r="J572" t="str">
        <f>VLOOKUP(A572, gaming_health_data!A:N, 3, FALSE)</f>
        <v>Strategy</v>
      </c>
      <c r="K572" t="str">
        <f>VLOOKUP(A572, gaming_health_data!A:N, 4, FALSE)</f>
        <v>Loneliness</v>
      </c>
      <c r="L572">
        <f>VLOOKUP(A572, gaming_health_data!A:N, 5, FALSE)</f>
        <v>5</v>
      </c>
      <c r="M572">
        <f>VLOOKUP(A572, gaming_health_data!A:N, 6, FALSE)</f>
        <v>44</v>
      </c>
      <c r="N572">
        <f>VLOOKUP(A572, gaming_health_data!A:N, 7, FALSE)</f>
        <v>8</v>
      </c>
      <c r="O572">
        <f>VLOOKUP(A572, gaming_health_data!A:N, 9, FALSE)</f>
        <v>37</v>
      </c>
      <c r="P572">
        <f>VLOOKUP(A572, gaming_health_data!A:N, 10, FALSE)</f>
        <v>34</v>
      </c>
      <c r="Q572">
        <f>VLOOKUP(A572, gaming_health_data!A:N, 11, FALSE)</f>
        <v>12</v>
      </c>
      <c r="R572">
        <f>VLOOKUP(A572, gaming_health_data!A:N, 12, FALSE)</f>
        <v>15</v>
      </c>
      <c r="S572">
        <f>VLOOKUP(A572, gaming_health_data!A:N, 13, FALSE)</f>
        <v>28</v>
      </c>
      <c r="T572">
        <f>VLOOKUP(A572, gaming_health_data!A:N, 14, FALSE)</f>
        <v>94</v>
      </c>
    </row>
    <row r="573" spans="1:20" ht="15.75">
      <c r="A573">
        <v>10585</v>
      </c>
      <c r="B573" t="s">
        <v>1452</v>
      </c>
      <c r="C573">
        <v>23</v>
      </c>
      <c r="D573" t="s">
        <v>26</v>
      </c>
      <c r="E573" t="s">
        <v>49</v>
      </c>
      <c r="F573" s="3">
        <v>74762</v>
      </c>
      <c r="G573" t="s">
        <v>17</v>
      </c>
      <c r="H573" t="s">
        <v>21</v>
      </c>
      <c r="I573" s="4" t="str">
        <f>VLOOKUP(A573, gaming_health_data!A:N, 2, FALSE)</f>
        <v>Nintendo</v>
      </c>
      <c r="J573" t="str">
        <f>VLOOKUP(A573, gaming_health_data!A:N, 3, FALSE)</f>
        <v>Strategy</v>
      </c>
      <c r="K573" t="str">
        <f>VLOOKUP(A573, gaming_health_data!A:N, 4, FALSE)</f>
        <v>Escapism</v>
      </c>
      <c r="L573">
        <f>VLOOKUP(A573, gaming_health_data!A:N, 5, FALSE)</f>
        <v>11</v>
      </c>
      <c r="M573">
        <f>VLOOKUP(A573, gaming_health_data!A:N, 6, FALSE)</f>
        <v>935</v>
      </c>
      <c r="N573">
        <f>VLOOKUP(A573, gaming_health_data!A:N, 7, FALSE)</f>
        <v>10</v>
      </c>
      <c r="O573">
        <f>VLOOKUP(A573, gaming_health_data!A:N, 9, FALSE)</f>
        <v>40</v>
      </c>
      <c r="P573">
        <f>VLOOKUP(A573, gaming_health_data!A:N, 10, FALSE)</f>
        <v>98</v>
      </c>
      <c r="Q573">
        <f>VLOOKUP(A573, gaming_health_data!A:N, 11, FALSE)</f>
        <v>91</v>
      </c>
      <c r="R573">
        <f>VLOOKUP(A573, gaming_health_data!A:N, 12, FALSE)</f>
        <v>49</v>
      </c>
      <c r="S573">
        <f>VLOOKUP(A573, gaming_health_data!A:N, 13, FALSE)</f>
        <v>82</v>
      </c>
      <c r="T573">
        <f>VLOOKUP(A573, gaming_health_data!A:N, 14, FALSE)</f>
        <v>14</v>
      </c>
    </row>
    <row r="574" spans="1:20" ht="15.75">
      <c r="A574">
        <v>10586</v>
      </c>
      <c r="B574" t="s">
        <v>1453</v>
      </c>
      <c r="C574">
        <v>20</v>
      </c>
      <c r="D574" t="s">
        <v>15</v>
      </c>
      <c r="E574" t="s">
        <v>27</v>
      </c>
      <c r="F574" s="3">
        <v>183078</v>
      </c>
      <c r="G574" t="s">
        <v>17</v>
      </c>
      <c r="H574" t="s">
        <v>17</v>
      </c>
      <c r="I574" s="4" t="str">
        <f>VLOOKUP(A574, gaming_health_data!A:N, 2, FALSE)</f>
        <v>Tablet</v>
      </c>
      <c r="J574" t="str">
        <f>VLOOKUP(A574, gaming_health_data!A:N, 3, FALSE)</f>
        <v>Horror</v>
      </c>
      <c r="K574" t="str">
        <f>VLOOKUP(A574, gaming_health_data!A:N, 4, FALSE)</f>
        <v>Competition</v>
      </c>
      <c r="L574">
        <f>VLOOKUP(A574, gaming_health_data!A:N, 5, FALSE)</f>
        <v>7</v>
      </c>
      <c r="M574">
        <f>VLOOKUP(A574, gaming_health_data!A:N, 6, FALSE)</f>
        <v>953</v>
      </c>
      <c r="N574">
        <f>VLOOKUP(A574, gaming_health_data!A:N, 7, FALSE)</f>
        <v>10</v>
      </c>
      <c r="O574">
        <f>VLOOKUP(A574, gaming_health_data!A:N, 9, FALSE)</f>
        <v>39</v>
      </c>
      <c r="P574">
        <f>VLOOKUP(A574, gaming_health_data!A:N, 10, FALSE)</f>
        <v>99</v>
      </c>
      <c r="Q574">
        <f>VLOOKUP(A574, gaming_health_data!A:N, 11, FALSE)</f>
        <v>21</v>
      </c>
      <c r="R574">
        <f>VLOOKUP(A574, gaming_health_data!A:N, 12, FALSE)</f>
        <v>58</v>
      </c>
      <c r="S574">
        <f>VLOOKUP(A574, gaming_health_data!A:N, 13, FALSE)</f>
        <v>4</v>
      </c>
      <c r="T574">
        <f>VLOOKUP(A574, gaming_health_data!A:N, 14, FALSE)</f>
        <v>3</v>
      </c>
    </row>
    <row r="575" spans="1:20" ht="15.75">
      <c r="A575">
        <v>10587</v>
      </c>
      <c r="B575" t="s">
        <v>1454</v>
      </c>
      <c r="C575">
        <v>18</v>
      </c>
      <c r="D575" t="s">
        <v>27</v>
      </c>
      <c r="E575" t="s">
        <v>44</v>
      </c>
      <c r="F575" s="3">
        <v>69024</v>
      </c>
      <c r="G575" t="s">
        <v>17</v>
      </c>
      <c r="H575" t="s">
        <v>17</v>
      </c>
      <c r="I575" s="4" t="str">
        <f>VLOOKUP(A575, gaming_health_data!A:N, 2, FALSE)</f>
        <v>Tablet</v>
      </c>
      <c r="J575" t="str">
        <f>VLOOKUP(A575, gaming_health_data!A:N, 3, FALSE)</f>
        <v>Sports</v>
      </c>
      <c r="K575" t="str">
        <f>VLOOKUP(A575, gaming_health_data!A:N, 4, FALSE)</f>
        <v>Entertainment</v>
      </c>
      <c r="L575">
        <f>VLOOKUP(A575, gaming_health_data!A:N, 5, FALSE)</f>
        <v>9</v>
      </c>
      <c r="M575">
        <f>VLOOKUP(A575, gaming_health_data!A:N, 6, FALSE)</f>
        <v>884</v>
      </c>
      <c r="N575">
        <f>VLOOKUP(A575, gaming_health_data!A:N, 7, FALSE)</f>
        <v>4</v>
      </c>
      <c r="O575">
        <f>VLOOKUP(A575, gaming_health_data!A:N, 9, FALSE)</f>
        <v>90</v>
      </c>
      <c r="P575">
        <f>VLOOKUP(A575, gaming_health_data!A:N, 10, FALSE)</f>
        <v>9</v>
      </c>
      <c r="Q575">
        <f>VLOOKUP(A575, gaming_health_data!A:N, 11, FALSE)</f>
        <v>63</v>
      </c>
      <c r="R575">
        <f>VLOOKUP(A575, gaming_health_data!A:N, 12, FALSE)</f>
        <v>48</v>
      </c>
      <c r="S575">
        <f>VLOOKUP(A575, gaming_health_data!A:N, 13, FALSE)</f>
        <v>60</v>
      </c>
      <c r="T575">
        <f>VLOOKUP(A575, gaming_health_data!A:N, 14, FALSE)</f>
        <v>63</v>
      </c>
    </row>
    <row r="576" spans="1:20" ht="15.75">
      <c r="A576">
        <v>10588</v>
      </c>
      <c r="B576" t="s">
        <v>1455</v>
      </c>
      <c r="C576">
        <v>20</v>
      </c>
      <c r="D576" t="s">
        <v>26</v>
      </c>
      <c r="E576" t="s">
        <v>41</v>
      </c>
      <c r="F576" s="3">
        <v>25945</v>
      </c>
      <c r="G576" t="s">
        <v>17</v>
      </c>
      <c r="H576" t="s">
        <v>17</v>
      </c>
      <c r="I576" s="4" t="str">
        <f>VLOOKUP(A576, gaming_health_data!A:N, 2, FALSE)</f>
        <v>Xbox</v>
      </c>
      <c r="J576" t="str">
        <f>VLOOKUP(A576, gaming_health_data!A:N, 3, FALSE)</f>
        <v>MOBA</v>
      </c>
      <c r="K576" t="str">
        <f>VLOOKUP(A576, gaming_health_data!A:N, 4, FALSE)</f>
        <v>Social Interaction</v>
      </c>
      <c r="L576">
        <f>VLOOKUP(A576, gaming_health_data!A:N, 5, FALSE)</f>
        <v>5</v>
      </c>
      <c r="M576">
        <f>VLOOKUP(A576, gaming_health_data!A:N, 6, FALSE)</f>
        <v>409</v>
      </c>
      <c r="N576">
        <f>VLOOKUP(A576, gaming_health_data!A:N, 7, FALSE)</f>
        <v>10</v>
      </c>
      <c r="O576">
        <f>VLOOKUP(A576, gaming_health_data!A:N, 9, FALSE)</f>
        <v>85</v>
      </c>
      <c r="P576">
        <f>VLOOKUP(A576, gaming_health_data!A:N, 10, FALSE)</f>
        <v>44</v>
      </c>
      <c r="Q576">
        <f>VLOOKUP(A576, gaming_health_data!A:N, 11, FALSE)</f>
        <v>27</v>
      </c>
      <c r="R576">
        <f>VLOOKUP(A576, gaming_health_data!A:N, 12, FALSE)</f>
        <v>81</v>
      </c>
      <c r="S576">
        <f>VLOOKUP(A576, gaming_health_data!A:N, 13, FALSE)</f>
        <v>8</v>
      </c>
      <c r="T576">
        <f>VLOOKUP(A576, gaming_health_data!A:N, 14, FALSE)</f>
        <v>30</v>
      </c>
    </row>
    <row r="577" spans="1:20" ht="15.75">
      <c r="A577">
        <v>10590</v>
      </c>
      <c r="B577" t="s">
        <v>1456</v>
      </c>
      <c r="C577">
        <v>30</v>
      </c>
      <c r="D577" t="s">
        <v>26</v>
      </c>
      <c r="E577" t="s">
        <v>41</v>
      </c>
      <c r="F577" s="3">
        <v>193447</v>
      </c>
      <c r="G577" t="s">
        <v>17</v>
      </c>
      <c r="H577" t="s">
        <v>21</v>
      </c>
      <c r="I577" s="4" t="str">
        <f>VLOOKUP(A577, gaming_health_data!A:N, 2, FALSE)</f>
        <v>PlayStation</v>
      </c>
      <c r="J577" t="str">
        <f>VLOOKUP(A577, gaming_health_data!A:N, 3, FALSE)</f>
        <v>Survival</v>
      </c>
      <c r="K577" t="str">
        <f>VLOOKUP(A577, gaming_health_data!A:N, 4, FALSE)</f>
        <v>Stress Relief</v>
      </c>
      <c r="L577">
        <f>VLOOKUP(A577, gaming_health_data!A:N, 5, FALSE)</f>
        <v>3</v>
      </c>
      <c r="M577">
        <f>VLOOKUP(A577, gaming_health_data!A:N, 6, FALSE)</f>
        <v>826</v>
      </c>
      <c r="N577">
        <f>VLOOKUP(A577, gaming_health_data!A:N, 7, FALSE)</f>
        <v>11</v>
      </c>
      <c r="O577">
        <f>VLOOKUP(A577, gaming_health_data!A:N, 9, FALSE)</f>
        <v>76</v>
      </c>
      <c r="P577">
        <f>VLOOKUP(A577, gaming_health_data!A:N, 10, FALSE)</f>
        <v>76</v>
      </c>
      <c r="Q577">
        <f>VLOOKUP(A577, gaming_health_data!A:N, 11, FALSE)</f>
        <v>55</v>
      </c>
      <c r="R577">
        <f>VLOOKUP(A577, gaming_health_data!A:N, 12, FALSE)</f>
        <v>67</v>
      </c>
      <c r="S577">
        <f>VLOOKUP(A577, gaming_health_data!A:N, 13, FALSE)</f>
        <v>61</v>
      </c>
      <c r="T577">
        <f>VLOOKUP(A577, gaming_health_data!A:N, 14, FALSE)</f>
        <v>31</v>
      </c>
    </row>
    <row r="578" spans="1:20" ht="15.75">
      <c r="A578">
        <v>10591</v>
      </c>
      <c r="B578" t="s">
        <v>1457</v>
      </c>
      <c r="C578">
        <v>18</v>
      </c>
      <c r="D578" t="s">
        <v>15</v>
      </c>
      <c r="E578" t="s">
        <v>30</v>
      </c>
      <c r="F578" s="3">
        <v>47630</v>
      </c>
      <c r="G578" t="s">
        <v>21</v>
      </c>
      <c r="H578" t="s">
        <v>21</v>
      </c>
      <c r="I578" s="4" t="str">
        <f>VLOOKUP(A578, gaming_health_data!A:N, 2, FALSE)</f>
        <v>Tablet</v>
      </c>
      <c r="J578" t="str">
        <f>VLOOKUP(A578, gaming_health_data!A:N, 3, FALSE)</f>
        <v>FPS</v>
      </c>
      <c r="K578" t="str">
        <f>VLOOKUP(A578, gaming_health_data!A:N, 4, FALSE)</f>
        <v>Boredom</v>
      </c>
      <c r="L578">
        <f>VLOOKUP(A578, gaming_health_data!A:N, 5, FALSE)</f>
        <v>4</v>
      </c>
      <c r="M578">
        <f>VLOOKUP(A578, gaming_health_data!A:N, 6, FALSE)</f>
        <v>990</v>
      </c>
      <c r="N578">
        <f>VLOOKUP(A578, gaming_health_data!A:N, 7, FALSE)</f>
        <v>11</v>
      </c>
      <c r="O578">
        <f>VLOOKUP(A578, gaming_health_data!A:N, 9, FALSE)</f>
        <v>68</v>
      </c>
      <c r="P578">
        <f>VLOOKUP(A578, gaming_health_data!A:N, 10, FALSE)</f>
        <v>33</v>
      </c>
      <c r="Q578">
        <f>VLOOKUP(A578, gaming_health_data!A:N, 11, FALSE)</f>
        <v>84</v>
      </c>
      <c r="R578">
        <f>VLOOKUP(A578, gaming_health_data!A:N, 12, FALSE)</f>
        <v>97</v>
      </c>
      <c r="S578">
        <f>VLOOKUP(A578, gaming_health_data!A:N, 13, FALSE)</f>
        <v>40</v>
      </c>
      <c r="T578">
        <f>VLOOKUP(A578, gaming_health_data!A:N, 14, FALSE)</f>
        <v>18</v>
      </c>
    </row>
    <row r="579" spans="1:20" ht="15.75">
      <c r="A579">
        <v>10592</v>
      </c>
      <c r="B579" t="s">
        <v>1458</v>
      </c>
      <c r="C579">
        <v>19</v>
      </c>
      <c r="D579" t="s">
        <v>15</v>
      </c>
      <c r="E579" t="s">
        <v>39</v>
      </c>
      <c r="F579" s="3">
        <v>92716</v>
      </c>
      <c r="G579" t="s">
        <v>17</v>
      </c>
      <c r="H579" t="s">
        <v>21</v>
      </c>
      <c r="I579" s="4" t="str">
        <f>VLOOKUP(A579, gaming_health_data!A:N, 2, FALSE)</f>
        <v>PlayStation</v>
      </c>
      <c r="J579" t="str">
        <f>VLOOKUP(A579, gaming_health_data!A:N, 3, FALSE)</f>
        <v>Sports</v>
      </c>
      <c r="K579" t="str">
        <f>VLOOKUP(A579, gaming_health_data!A:N, 4, FALSE)</f>
        <v>Entertainment</v>
      </c>
      <c r="L579">
        <f>VLOOKUP(A579, gaming_health_data!A:N, 5, FALSE)</f>
        <v>10</v>
      </c>
      <c r="M579">
        <f>VLOOKUP(A579, gaming_health_data!A:N, 6, FALSE)</f>
        <v>771</v>
      </c>
      <c r="N579">
        <f>VLOOKUP(A579, gaming_health_data!A:N, 7, FALSE)</f>
        <v>9</v>
      </c>
      <c r="O579">
        <f>VLOOKUP(A579, gaming_health_data!A:N, 9, FALSE)</f>
        <v>38</v>
      </c>
      <c r="P579">
        <f>VLOOKUP(A579, gaming_health_data!A:N, 10, FALSE)</f>
        <v>52</v>
      </c>
      <c r="Q579">
        <f>VLOOKUP(A579, gaming_health_data!A:N, 11, FALSE)</f>
        <v>18</v>
      </c>
      <c r="R579">
        <f>VLOOKUP(A579, gaming_health_data!A:N, 12, FALSE)</f>
        <v>53</v>
      </c>
      <c r="S579">
        <f>VLOOKUP(A579, gaming_health_data!A:N, 13, FALSE)</f>
        <v>15</v>
      </c>
      <c r="T579">
        <f>VLOOKUP(A579, gaming_health_data!A:N, 14, FALSE)</f>
        <v>47</v>
      </c>
    </row>
    <row r="580" spans="1:20" ht="15.75">
      <c r="A580">
        <v>10593</v>
      </c>
      <c r="B580" t="s">
        <v>1459</v>
      </c>
      <c r="C580">
        <v>23</v>
      </c>
      <c r="D580" t="s">
        <v>27</v>
      </c>
      <c r="E580" t="s">
        <v>39</v>
      </c>
      <c r="F580" s="3">
        <v>172918</v>
      </c>
      <c r="G580" t="s">
        <v>21</v>
      </c>
      <c r="H580" t="s">
        <v>17</v>
      </c>
      <c r="I580" s="4" t="str">
        <f>VLOOKUP(A580, gaming_health_data!A:N, 2, FALSE)</f>
        <v>Tablet</v>
      </c>
      <c r="J580" t="str">
        <f>VLOOKUP(A580, gaming_health_data!A:N, 3, FALSE)</f>
        <v>Sports</v>
      </c>
      <c r="K580" t="str">
        <f>VLOOKUP(A580, gaming_health_data!A:N, 4, FALSE)</f>
        <v>Habit</v>
      </c>
      <c r="L580">
        <f>VLOOKUP(A580, gaming_health_data!A:N, 5, FALSE)</f>
        <v>11</v>
      </c>
      <c r="M580">
        <f>VLOOKUP(A580, gaming_health_data!A:N, 6, FALSE)</f>
        <v>57</v>
      </c>
      <c r="N580">
        <f>VLOOKUP(A580, gaming_health_data!A:N, 7, FALSE)</f>
        <v>10</v>
      </c>
      <c r="O580">
        <f>VLOOKUP(A580, gaming_health_data!A:N, 9, FALSE)</f>
        <v>9</v>
      </c>
      <c r="P580">
        <f>VLOOKUP(A580, gaming_health_data!A:N, 10, FALSE)</f>
        <v>90</v>
      </c>
      <c r="Q580">
        <f>VLOOKUP(A580, gaming_health_data!A:N, 11, FALSE)</f>
        <v>29</v>
      </c>
      <c r="R580">
        <f>VLOOKUP(A580, gaming_health_data!A:N, 12, FALSE)</f>
        <v>84</v>
      </c>
      <c r="S580">
        <f>VLOOKUP(A580, gaming_health_data!A:N, 13, FALSE)</f>
        <v>44</v>
      </c>
      <c r="T580">
        <f>VLOOKUP(A580, gaming_health_data!A:N, 14, FALSE)</f>
        <v>77</v>
      </c>
    </row>
    <row r="581" spans="1:20" ht="15.75">
      <c r="A581">
        <v>10594</v>
      </c>
      <c r="B581" t="s">
        <v>1460</v>
      </c>
      <c r="C581">
        <v>26</v>
      </c>
      <c r="D581" t="s">
        <v>15</v>
      </c>
      <c r="E581" t="s">
        <v>44</v>
      </c>
      <c r="F581" s="3">
        <v>116778</v>
      </c>
      <c r="G581" t="s">
        <v>21</v>
      </c>
      <c r="H581" t="s">
        <v>21</v>
      </c>
      <c r="I581" s="4" t="str">
        <f>VLOOKUP(A581, gaming_health_data!A:N, 2, FALSE)</f>
        <v>Xbox</v>
      </c>
      <c r="J581" t="str">
        <f>VLOOKUP(A581, gaming_health_data!A:N, 3, FALSE)</f>
        <v>MOBA</v>
      </c>
      <c r="K581" t="str">
        <f>VLOOKUP(A581, gaming_health_data!A:N, 4, FALSE)</f>
        <v>Social Interaction</v>
      </c>
      <c r="L581">
        <f>VLOOKUP(A581, gaming_health_data!A:N, 5, FALSE)</f>
        <v>5</v>
      </c>
      <c r="M581">
        <f>VLOOKUP(A581, gaming_health_data!A:N, 6, FALSE)</f>
        <v>331</v>
      </c>
      <c r="N581">
        <f>VLOOKUP(A581, gaming_health_data!A:N, 7, FALSE)</f>
        <v>5</v>
      </c>
      <c r="O581">
        <f>VLOOKUP(A581, gaming_health_data!A:N, 9, FALSE)</f>
        <v>3</v>
      </c>
      <c r="P581">
        <f>VLOOKUP(A581, gaming_health_data!A:N, 10, FALSE)</f>
        <v>56</v>
      </c>
      <c r="Q581">
        <f>VLOOKUP(A581, gaming_health_data!A:N, 11, FALSE)</f>
        <v>55</v>
      </c>
      <c r="R581">
        <f>VLOOKUP(A581, gaming_health_data!A:N, 12, FALSE)</f>
        <v>62</v>
      </c>
      <c r="S581">
        <f>VLOOKUP(A581, gaming_health_data!A:N, 13, FALSE)</f>
        <v>68</v>
      </c>
      <c r="T581">
        <f>VLOOKUP(A581, gaming_health_data!A:N, 14, FALSE)</f>
        <v>16</v>
      </c>
    </row>
    <row r="582" spans="1:20" ht="15.75">
      <c r="A582">
        <v>10595</v>
      </c>
      <c r="B582" t="s">
        <v>1461</v>
      </c>
      <c r="C582">
        <v>29</v>
      </c>
      <c r="D582" t="s">
        <v>15</v>
      </c>
      <c r="E582" t="s">
        <v>22</v>
      </c>
      <c r="F582" s="3">
        <v>152688</v>
      </c>
      <c r="G582" t="s">
        <v>17</v>
      </c>
      <c r="H582" t="s">
        <v>21</v>
      </c>
      <c r="I582" s="4" t="str">
        <f>VLOOKUP(A582, gaming_health_data!A:N, 2, FALSE)</f>
        <v>PlayStation</v>
      </c>
      <c r="J582" t="str">
        <f>VLOOKUP(A582, gaming_health_data!A:N, 3, FALSE)</f>
        <v>Survival</v>
      </c>
      <c r="K582" t="str">
        <f>VLOOKUP(A582, gaming_health_data!A:N, 4, FALSE)</f>
        <v>Social Interaction</v>
      </c>
      <c r="L582">
        <f>VLOOKUP(A582, gaming_health_data!A:N, 5, FALSE)</f>
        <v>7</v>
      </c>
      <c r="M582">
        <f>VLOOKUP(A582, gaming_health_data!A:N, 6, FALSE)</f>
        <v>242</v>
      </c>
      <c r="N582">
        <f>VLOOKUP(A582, gaming_health_data!A:N, 7, FALSE)</f>
        <v>10</v>
      </c>
      <c r="O582">
        <f>VLOOKUP(A582, gaming_health_data!A:N, 9, FALSE)</f>
        <v>8</v>
      </c>
      <c r="P582">
        <f>VLOOKUP(A582, gaming_health_data!A:N, 10, FALSE)</f>
        <v>48</v>
      </c>
      <c r="Q582">
        <f>VLOOKUP(A582, gaming_health_data!A:N, 11, FALSE)</f>
        <v>43</v>
      </c>
      <c r="R582">
        <f>VLOOKUP(A582, gaming_health_data!A:N, 12, FALSE)</f>
        <v>66</v>
      </c>
      <c r="S582">
        <f>VLOOKUP(A582, gaming_health_data!A:N, 13, FALSE)</f>
        <v>28</v>
      </c>
      <c r="T582">
        <f>VLOOKUP(A582, gaming_health_data!A:N, 14, FALSE)</f>
        <v>66</v>
      </c>
    </row>
    <row r="583" spans="1:20" ht="15.75">
      <c r="A583">
        <v>10596</v>
      </c>
      <c r="B583" t="s">
        <v>1462</v>
      </c>
      <c r="C583">
        <v>22</v>
      </c>
      <c r="D583" t="s">
        <v>26</v>
      </c>
      <c r="E583" t="s">
        <v>49</v>
      </c>
      <c r="F583" s="3">
        <v>111818</v>
      </c>
      <c r="G583" t="s">
        <v>17</v>
      </c>
      <c r="H583" t="s">
        <v>21</v>
      </c>
      <c r="I583" s="4" t="str">
        <f>VLOOKUP(A583, gaming_health_data!A:N, 2, FALSE)</f>
        <v>PlayStation</v>
      </c>
      <c r="J583" t="str">
        <f>VLOOKUP(A583, gaming_health_data!A:N, 3, FALSE)</f>
        <v>MOBA</v>
      </c>
      <c r="K583" t="str">
        <f>VLOOKUP(A583, gaming_health_data!A:N, 4, FALSE)</f>
        <v>Habit</v>
      </c>
      <c r="L583">
        <f>VLOOKUP(A583, gaming_health_data!A:N, 5, FALSE)</f>
        <v>4</v>
      </c>
      <c r="M583">
        <f>VLOOKUP(A583, gaming_health_data!A:N, 6, FALSE)</f>
        <v>568</v>
      </c>
      <c r="N583">
        <f>VLOOKUP(A583, gaming_health_data!A:N, 7, FALSE)</f>
        <v>6</v>
      </c>
      <c r="O583">
        <f>VLOOKUP(A583, gaming_health_data!A:N, 9, FALSE)</f>
        <v>42</v>
      </c>
      <c r="P583">
        <f>VLOOKUP(A583, gaming_health_data!A:N, 10, FALSE)</f>
        <v>36</v>
      </c>
      <c r="Q583">
        <f>VLOOKUP(A583, gaming_health_data!A:N, 11, FALSE)</f>
        <v>20</v>
      </c>
      <c r="R583">
        <f>VLOOKUP(A583, gaming_health_data!A:N, 12, FALSE)</f>
        <v>55</v>
      </c>
      <c r="S583">
        <f>VLOOKUP(A583, gaming_health_data!A:N, 13, FALSE)</f>
        <v>88</v>
      </c>
      <c r="T583">
        <f>VLOOKUP(A583, gaming_health_data!A:N, 14, FALSE)</f>
        <v>34</v>
      </c>
    </row>
    <row r="584" spans="1:20" ht="15.75">
      <c r="A584">
        <v>10597</v>
      </c>
      <c r="B584" t="s">
        <v>1463</v>
      </c>
      <c r="C584">
        <v>34</v>
      </c>
      <c r="D584" t="s">
        <v>27</v>
      </c>
      <c r="E584" t="s">
        <v>41</v>
      </c>
      <c r="F584" s="3">
        <v>66588</v>
      </c>
      <c r="G584" t="s">
        <v>21</v>
      </c>
      <c r="H584" t="s">
        <v>17</v>
      </c>
      <c r="I584" s="4" t="str">
        <f>VLOOKUP(A584, gaming_health_data!A:N, 2, FALSE)</f>
        <v>PC</v>
      </c>
      <c r="J584" t="str">
        <f>VLOOKUP(A584, gaming_health_data!A:N, 3, FALSE)</f>
        <v>RPG</v>
      </c>
      <c r="K584" t="str">
        <f>VLOOKUP(A584, gaming_health_data!A:N, 4, FALSE)</f>
        <v>Social Interaction</v>
      </c>
      <c r="L584">
        <f>VLOOKUP(A584, gaming_health_data!A:N, 5, FALSE)</f>
        <v>2</v>
      </c>
      <c r="M584">
        <f>VLOOKUP(A584, gaming_health_data!A:N, 6, FALSE)</f>
        <v>571</v>
      </c>
      <c r="N584">
        <f>VLOOKUP(A584, gaming_health_data!A:N, 7, FALSE)</f>
        <v>4</v>
      </c>
      <c r="O584">
        <f>VLOOKUP(A584, gaming_health_data!A:N, 9, FALSE)</f>
        <v>23</v>
      </c>
      <c r="P584">
        <f>VLOOKUP(A584, gaming_health_data!A:N, 10, FALSE)</f>
        <v>4</v>
      </c>
      <c r="Q584">
        <f>VLOOKUP(A584, gaming_health_data!A:N, 11, FALSE)</f>
        <v>19</v>
      </c>
      <c r="R584">
        <f>VLOOKUP(A584, gaming_health_data!A:N, 12, FALSE)</f>
        <v>62</v>
      </c>
      <c r="S584">
        <f>VLOOKUP(A584, gaming_health_data!A:N, 13, FALSE)</f>
        <v>12</v>
      </c>
      <c r="T584">
        <f>VLOOKUP(A584, gaming_health_data!A:N, 14, FALSE)</f>
        <v>26</v>
      </c>
    </row>
    <row r="585" spans="1:20" ht="15.75">
      <c r="A585">
        <v>10598</v>
      </c>
      <c r="B585" t="s">
        <v>1464</v>
      </c>
      <c r="C585">
        <v>26</v>
      </c>
      <c r="D585" t="s">
        <v>26</v>
      </c>
      <c r="E585" t="s">
        <v>41</v>
      </c>
      <c r="F585" s="3">
        <v>25774</v>
      </c>
      <c r="G585" t="s">
        <v>21</v>
      </c>
      <c r="H585" t="s">
        <v>17</v>
      </c>
      <c r="I585" s="4" t="str">
        <f>VLOOKUP(A585, gaming_health_data!A:N, 2, FALSE)</f>
        <v>PlayStation</v>
      </c>
      <c r="J585" t="str">
        <f>VLOOKUP(A585, gaming_health_data!A:N, 3, FALSE)</f>
        <v>FPS</v>
      </c>
      <c r="K585" t="str">
        <f>VLOOKUP(A585, gaming_health_data!A:N, 4, FALSE)</f>
        <v>Social Interaction</v>
      </c>
      <c r="L585">
        <f>VLOOKUP(A585, gaming_health_data!A:N, 5, FALSE)</f>
        <v>7</v>
      </c>
      <c r="M585">
        <f>VLOOKUP(A585, gaming_health_data!A:N, 6, FALSE)</f>
        <v>112</v>
      </c>
      <c r="N585">
        <f>VLOOKUP(A585, gaming_health_data!A:N, 7, FALSE)</f>
        <v>4</v>
      </c>
      <c r="O585">
        <f>VLOOKUP(A585, gaming_health_data!A:N, 9, FALSE)</f>
        <v>38</v>
      </c>
      <c r="P585">
        <f>VLOOKUP(A585, gaming_health_data!A:N, 10, FALSE)</f>
        <v>28</v>
      </c>
      <c r="Q585">
        <f>VLOOKUP(A585, gaming_health_data!A:N, 11, FALSE)</f>
        <v>49</v>
      </c>
      <c r="R585">
        <f>VLOOKUP(A585, gaming_health_data!A:N, 12, FALSE)</f>
        <v>3</v>
      </c>
      <c r="S585">
        <f>VLOOKUP(A585, gaming_health_data!A:N, 13, FALSE)</f>
        <v>95</v>
      </c>
      <c r="T585">
        <f>VLOOKUP(A585, gaming_health_data!A:N, 14, FALSE)</f>
        <v>7</v>
      </c>
    </row>
    <row r="586" spans="1:20" ht="15.75">
      <c r="A586">
        <v>10599</v>
      </c>
      <c r="B586" t="s">
        <v>1465</v>
      </c>
      <c r="C586">
        <v>27</v>
      </c>
      <c r="D586" t="s">
        <v>27</v>
      </c>
      <c r="E586" t="s">
        <v>27</v>
      </c>
      <c r="F586" s="3">
        <v>17327</v>
      </c>
      <c r="G586" t="s">
        <v>21</v>
      </c>
      <c r="H586" t="s">
        <v>21</v>
      </c>
      <c r="I586" s="4" t="str">
        <f>VLOOKUP(A586, gaming_health_data!A:N, 2, FALSE)</f>
        <v>PlayStation</v>
      </c>
      <c r="J586" t="str">
        <f>VLOOKUP(A586, gaming_health_data!A:N, 3, FALSE)</f>
        <v>MOBA</v>
      </c>
      <c r="K586" t="str">
        <f>VLOOKUP(A586, gaming_health_data!A:N, 4, FALSE)</f>
        <v>Stress Relief</v>
      </c>
      <c r="L586">
        <f>VLOOKUP(A586, gaming_health_data!A:N, 5, FALSE)</f>
        <v>8</v>
      </c>
      <c r="M586">
        <f>VLOOKUP(A586, gaming_health_data!A:N, 6, FALSE)</f>
        <v>234</v>
      </c>
      <c r="N586">
        <f>VLOOKUP(A586, gaming_health_data!A:N, 7, FALSE)</f>
        <v>8</v>
      </c>
      <c r="O586">
        <f>VLOOKUP(A586, gaming_health_data!A:N, 9, FALSE)</f>
        <v>58</v>
      </c>
      <c r="P586">
        <f>VLOOKUP(A586, gaming_health_data!A:N, 10, FALSE)</f>
        <v>21</v>
      </c>
      <c r="Q586">
        <f>VLOOKUP(A586, gaming_health_data!A:N, 11, FALSE)</f>
        <v>49</v>
      </c>
      <c r="R586">
        <f>VLOOKUP(A586, gaming_health_data!A:N, 12, FALSE)</f>
        <v>71</v>
      </c>
      <c r="S586">
        <f>VLOOKUP(A586, gaming_health_data!A:N, 13, FALSE)</f>
        <v>15</v>
      </c>
      <c r="T586">
        <f>VLOOKUP(A586, gaming_health_data!A:N, 14, FALSE)</f>
        <v>9</v>
      </c>
    </row>
    <row r="587" spans="1:20" ht="15.75">
      <c r="A587">
        <v>10600</v>
      </c>
      <c r="B587" t="s">
        <v>1466</v>
      </c>
      <c r="C587">
        <v>20</v>
      </c>
      <c r="D587" t="s">
        <v>26</v>
      </c>
      <c r="E587" t="s">
        <v>53</v>
      </c>
      <c r="F587" s="3">
        <v>164085</v>
      </c>
      <c r="G587" t="s">
        <v>21</v>
      </c>
      <c r="H587" t="s">
        <v>21</v>
      </c>
      <c r="I587" s="4" t="str">
        <f>VLOOKUP(A587, gaming_health_data!A:N, 2, FALSE)</f>
        <v>Nintendo</v>
      </c>
      <c r="J587" t="str">
        <f>VLOOKUP(A587, gaming_health_data!A:N, 3, FALSE)</f>
        <v>FPS</v>
      </c>
      <c r="K587" t="str">
        <f>VLOOKUP(A587, gaming_health_data!A:N, 4, FALSE)</f>
        <v>Escapism</v>
      </c>
      <c r="L587">
        <f>VLOOKUP(A587, gaming_health_data!A:N, 5, FALSE)</f>
        <v>2</v>
      </c>
      <c r="M587">
        <f>VLOOKUP(A587, gaming_health_data!A:N, 6, FALSE)</f>
        <v>92</v>
      </c>
      <c r="N587">
        <f>VLOOKUP(A587, gaming_health_data!A:N, 7, FALSE)</f>
        <v>6</v>
      </c>
      <c r="O587">
        <f>VLOOKUP(A587, gaming_health_data!A:N, 9, FALSE)</f>
        <v>45</v>
      </c>
      <c r="P587">
        <f>VLOOKUP(A587, gaming_health_data!A:N, 10, FALSE)</f>
        <v>50</v>
      </c>
      <c r="Q587">
        <f>VLOOKUP(A587, gaming_health_data!A:N, 11, FALSE)</f>
        <v>37</v>
      </c>
      <c r="R587">
        <f>VLOOKUP(A587, gaming_health_data!A:N, 12, FALSE)</f>
        <v>76</v>
      </c>
      <c r="S587">
        <f>VLOOKUP(A587, gaming_health_data!A:N, 13, FALSE)</f>
        <v>12</v>
      </c>
      <c r="T587">
        <f>VLOOKUP(A587, gaming_health_data!A:N, 14, FALSE)</f>
        <v>48</v>
      </c>
    </row>
    <row r="588" spans="1:20" ht="15.75">
      <c r="A588">
        <v>10601</v>
      </c>
      <c r="B588" t="s">
        <v>1467</v>
      </c>
      <c r="C588">
        <v>23</v>
      </c>
      <c r="D588" t="s">
        <v>27</v>
      </c>
      <c r="E588" t="s">
        <v>53</v>
      </c>
      <c r="F588" s="3">
        <v>126991</v>
      </c>
      <c r="G588" t="s">
        <v>21</v>
      </c>
      <c r="H588" t="s">
        <v>21</v>
      </c>
      <c r="I588" s="4" t="str">
        <f>VLOOKUP(A588, gaming_health_data!A:N, 2, FALSE)</f>
        <v>PlayStation</v>
      </c>
      <c r="J588" t="str">
        <f>VLOOKUP(A588, gaming_health_data!A:N, 3, FALSE)</f>
        <v>Horror</v>
      </c>
      <c r="K588" t="str">
        <f>VLOOKUP(A588, gaming_health_data!A:N, 4, FALSE)</f>
        <v>Stress Relief</v>
      </c>
      <c r="L588">
        <f>VLOOKUP(A588, gaming_health_data!A:N, 5, FALSE)</f>
        <v>6</v>
      </c>
      <c r="M588">
        <f>VLOOKUP(A588, gaming_health_data!A:N, 6, FALSE)</f>
        <v>118</v>
      </c>
      <c r="N588">
        <f>VLOOKUP(A588, gaming_health_data!A:N, 7, FALSE)</f>
        <v>11</v>
      </c>
      <c r="O588">
        <f>VLOOKUP(A588, gaming_health_data!A:N, 9, FALSE)</f>
        <v>78</v>
      </c>
      <c r="P588">
        <f>VLOOKUP(A588, gaming_health_data!A:N, 10, FALSE)</f>
        <v>79</v>
      </c>
      <c r="Q588">
        <f>VLOOKUP(A588, gaming_health_data!A:N, 11, FALSE)</f>
        <v>57</v>
      </c>
      <c r="R588">
        <f>VLOOKUP(A588, gaming_health_data!A:N, 12, FALSE)</f>
        <v>70</v>
      </c>
      <c r="S588">
        <f>VLOOKUP(A588, gaming_health_data!A:N, 13, FALSE)</f>
        <v>64</v>
      </c>
      <c r="T588">
        <f>VLOOKUP(A588, gaming_health_data!A:N, 14, FALSE)</f>
        <v>14</v>
      </c>
    </row>
    <row r="589" spans="1:20" ht="15.75">
      <c r="A589">
        <v>10602</v>
      </c>
      <c r="B589" t="s">
        <v>1468</v>
      </c>
      <c r="C589">
        <v>28</v>
      </c>
      <c r="D589" t="s">
        <v>27</v>
      </c>
      <c r="E589" t="s">
        <v>49</v>
      </c>
      <c r="F589" s="3">
        <v>48647</v>
      </c>
      <c r="G589" t="s">
        <v>21</v>
      </c>
      <c r="H589" t="s">
        <v>17</v>
      </c>
      <c r="I589" s="4" t="str">
        <f>VLOOKUP(A589, gaming_health_data!A:N, 2, FALSE)</f>
        <v>Xbox</v>
      </c>
      <c r="J589" t="str">
        <f>VLOOKUP(A589, gaming_health_data!A:N, 3, FALSE)</f>
        <v>MOBA</v>
      </c>
      <c r="K589" t="str">
        <f>VLOOKUP(A589, gaming_health_data!A:N, 4, FALSE)</f>
        <v>Boredom</v>
      </c>
      <c r="L589">
        <f>VLOOKUP(A589, gaming_health_data!A:N, 5, FALSE)</f>
        <v>5</v>
      </c>
      <c r="M589">
        <f>VLOOKUP(A589, gaming_health_data!A:N, 6, FALSE)</f>
        <v>316</v>
      </c>
      <c r="N589">
        <f>VLOOKUP(A589, gaming_health_data!A:N, 7, FALSE)</f>
        <v>11</v>
      </c>
      <c r="O589">
        <f>VLOOKUP(A589, gaming_health_data!A:N, 9, FALSE)</f>
        <v>32</v>
      </c>
      <c r="P589">
        <f>VLOOKUP(A589, gaming_health_data!A:N, 10, FALSE)</f>
        <v>40</v>
      </c>
      <c r="Q589">
        <f>VLOOKUP(A589, gaming_health_data!A:N, 11, FALSE)</f>
        <v>78</v>
      </c>
      <c r="R589">
        <f>VLOOKUP(A589, gaming_health_data!A:N, 12, FALSE)</f>
        <v>66</v>
      </c>
      <c r="S589">
        <f>VLOOKUP(A589, gaming_health_data!A:N, 13, FALSE)</f>
        <v>77</v>
      </c>
      <c r="T589">
        <f>VLOOKUP(A589, gaming_health_data!A:N, 14, FALSE)</f>
        <v>40</v>
      </c>
    </row>
    <row r="590" spans="1:20" ht="15.75">
      <c r="A590">
        <v>10603</v>
      </c>
      <c r="B590" t="s">
        <v>1469</v>
      </c>
      <c r="C590">
        <v>27</v>
      </c>
      <c r="D590" t="s">
        <v>27</v>
      </c>
      <c r="E590" t="s">
        <v>16</v>
      </c>
      <c r="F590" s="3">
        <v>1066</v>
      </c>
      <c r="G590" t="s">
        <v>21</v>
      </c>
      <c r="H590" t="s">
        <v>21</v>
      </c>
      <c r="I590" s="4" t="str">
        <f>VLOOKUP(A590, gaming_health_data!A:N, 2, FALSE)</f>
        <v>PlayStation</v>
      </c>
      <c r="J590" t="str">
        <f>VLOOKUP(A590, gaming_health_data!A:N, 3, FALSE)</f>
        <v>Horror</v>
      </c>
      <c r="K590" t="str">
        <f>VLOOKUP(A590, gaming_health_data!A:N, 4, FALSE)</f>
        <v>Escapism</v>
      </c>
      <c r="L590">
        <f>VLOOKUP(A590, gaming_health_data!A:N, 5, FALSE)</f>
        <v>4</v>
      </c>
      <c r="M590">
        <f>VLOOKUP(A590, gaming_health_data!A:N, 6, FALSE)</f>
        <v>163</v>
      </c>
      <c r="N590">
        <f>VLOOKUP(A590, gaming_health_data!A:N, 7, FALSE)</f>
        <v>7</v>
      </c>
      <c r="O590">
        <f>VLOOKUP(A590, gaming_health_data!A:N, 9, FALSE)</f>
        <v>78</v>
      </c>
      <c r="P590">
        <f>VLOOKUP(A590, gaming_health_data!A:N, 10, FALSE)</f>
        <v>36</v>
      </c>
      <c r="Q590">
        <f>VLOOKUP(A590, gaming_health_data!A:N, 11, FALSE)</f>
        <v>29</v>
      </c>
      <c r="R590">
        <f>VLOOKUP(A590, gaming_health_data!A:N, 12, FALSE)</f>
        <v>64</v>
      </c>
      <c r="S590">
        <f>VLOOKUP(A590, gaming_health_data!A:N, 13, FALSE)</f>
        <v>43</v>
      </c>
      <c r="T590">
        <f>VLOOKUP(A590, gaming_health_data!A:N, 14, FALSE)</f>
        <v>58</v>
      </c>
    </row>
    <row r="591" spans="1:20" ht="15.75">
      <c r="A591">
        <v>10604</v>
      </c>
      <c r="B591" t="s">
        <v>1470</v>
      </c>
      <c r="C591">
        <v>29</v>
      </c>
      <c r="D591" t="s">
        <v>15</v>
      </c>
      <c r="E591" t="s">
        <v>41</v>
      </c>
      <c r="F591" s="3">
        <v>39841</v>
      </c>
      <c r="G591" t="s">
        <v>17</v>
      </c>
      <c r="H591" t="s">
        <v>17</v>
      </c>
      <c r="I591" s="4" t="str">
        <f>VLOOKUP(A591, gaming_health_data!A:N, 2, FALSE)</f>
        <v>PlayStation</v>
      </c>
      <c r="J591" t="str">
        <f>VLOOKUP(A591, gaming_health_data!A:N, 3, FALSE)</f>
        <v>Fighting</v>
      </c>
      <c r="K591" t="str">
        <f>VLOOKUP(A591, gaming_health_data!A:N, 4, FALSE)</f>
        <v>Social Interaction</v>
      </c>
      <c r="L591">
        <f>VLOOKUP(A591, gaming_health_data!A:N, 5, FALSE)</f>
        <v>8</v>
      </c>
      <c r="M591">
        <f>VLOOKUP(A591, gaming_health_data!A:N, 6, FALSE)</f>
        <v>303</v>
      </c>
      <c r="N591">
        <f>VLOOKUP(A591, gaming_health_data!A:N, 7, FALSE)</f>
        <v>8</v>
      </c>
      <c r="O591">
        <f>VLOOKUP(A591, gaming_health_data!A:N, 9, FALSE)</f>
        <v>8</v>
      </c>
      <c r="P591">
        <f>VLOOKUP(A591, gaming_health_data!A:N, 10, FALSE)</f>
        <v>58</v>
      </c>
      <c r="Q591">
        <f>VLOOKUP(A591, gaming_health_data!A:N, 11, FALSE)</f>
        <v>56</v>
      </c>
      <c r="R591">
        <f>VLOOKUP(A591, gaming_health_data!A:N, 12, FALSE)</f>
        <v>78</v>
      </c>
      <c r="S591">
        <f>VLOOKUP(A591, gaming_health_data!A:N, 13, FALSE)</f>
        <v>47</v>
      </c>
      <c r="T591">
        <f>VLOOKUP(A591, gaming_health_data!A:N, 14, FALSE)</f>
        <v>45</v>
      </c>
    </row>
    <row r="592" spans="1:20" ht="15.75">
      <c r="A592">
        <v>10605</v>
      </c>
      <c r="B592" t="s">
        <v>1471</v>
      </c>
      <c r="C592">
        <v>29</v>
      </c>
      <c r="D592" t="s">
        <v>26</v>
      </c>
      <c r="E592" t="s">
        <v>16</v>
      </c>
      <c r="F592" s="3">
        <v>59820</v>
      </c>
      <c r="G592" t="s">
        <v>17</v>
      </c>
      <c r="H592" t="s">
        <v>17</v>
      </c>
      <c r="I592" s="4" t="str">
        <f>VLOOKUP(A592, gaming_health_data!A:N, 2, FALSE)</f>
        <v>Cell Phone</v>
      </c>
      <c r="J592" t="str">
        <f>VLOOKUP(A592, gaming_health_data!A:N, 3, FALSE)</f>
        <v>Fighting</v>
      </c>
      <c r="K592" t="str">
        <f>VLOOKUP(A592, gaming_health_data!A:N, 4, FALSE)</f>
        <v>Entertainment</v>
      </c>
      <c r="L592">
        <f>VLOOKUP(A592, gaming_health_data!A:N, 5, FALSE)</f>
        <v>7</v>
      </c>
      <c r="M592">
        <f>VLOOKUP(A592, gaming_health_data!A:N, 6, FALSE)</f>
        <v>798</v>
      </c>
      <c r="N592">
        <f>VLOOKUP(A592, gaming_health_data!A:N, 7, FALSE)</f>
        <v>4</v>
      </c>
      <c r="O592">
        <f>VLOOKUP(A592, gaming_health_data!A:N, 9, FALSE)</f>
        <v>69</v>
      </c>
      <c r="P592">
        <f>VLOOKUP(A592, gaming_health_data!A:N, 10, FALSE)</f>
        <v>10</v>
      </c>
      <c r="Q592">
        <f>VLOOKUP(A592, gaming_health_data!A:N, 11, FALSE)</f>
        <v>18</v>
      </c>
      <c r="R592">
        <f>VLOOKUP(A592, gaming_health_data!A:N, 12, FALSE)</f>
        <v>7</v>
      </c>
      <c r="S592">
        <f>VLOOKUP(A592, gaming_health_data!A:N, 13, FALSE)</f>
        <v>37</v>
      </c>
      <c r="T592">
        <f>VLOOKUP(A592, gaming_health_data!A:N, 14, FALSE)</f>
        <v>24</v>
      </c>
    </row>
    <row r="593" spans="1:20" ht="15.75">
      <c r="A593">
        <v>10606</v>
      </c>
      <c r="B593" t="s">
        <v>1472</v>
      </c>
      <c r="C593">
        <v>22</v>
      </c>
      <c r="D593" t="s">
        <v>27</v>
      </c>
      <c r="E593" t="s">
        <v>49</v>
      </c>
      <c r="F593" s="3">
        <v>121867</v>
      </c>
      <c r="G593" t="s">
        <v>17</v>
      </c>
      <c r="H593" t="s">
        <v>21</v>
      </c>
      <c r="I593" s="4" t="str">
        <f>VLOOKUP(A593, gaming_health_data!A:N, 2, FALSE)</f>
        <v>Xbox</v>
      </c>
      <c r="J593" t="str">
        <f>VLOOKUP(A593, gaming_health_data!A:N, 3, FALSE)</f>
        <v>Fighting</v>
      </c>
      <c r="K593" t="str">
        <f>VLOOKUP(A593, gaming_health_data!A:N, 4, FALSE)</f>
        <v>Boredom</v>
      </c>
      <c r="L593">
        <f>VLOOKUP(A593, gaming_health_data!A:N, 5, FALSE)</f>
        <v>6</v>
      </c>
      <c r="M593">
        <f>VLOOKUP(A593, gaming_health_data!A:N, 6, FALSE)</f>
        <v>664</v>
      </c>
      <c r="N593">
        <f>VLOOKUP(A593, gaming_health_data!A:N, 7, FALSE)</f>
        <v>6</v>
      </c>
      <c r="O593">
        <f>VLOOKUP(A593, gaming_health_data!A:N, 9, FALSE)</f>
        <v>31</v>
      </c>
      <c r="P593">
        <f>VLOOKUP(A593, gaming_health_data!A:N, 10, FALSE)</f>
        <v>2</v>
      </c>
      <c r="Q593">
        <f>VLOOKUP(A593, gaming_health_data!A:N, 11, FALSE)</f>
        <v>15</v>
      </c>
      <c r="R593">
        <f>VLOOKUP(A593, gaming_health_data!A:N, 12, FALSE)</f>
        <v>1</v>
      </c>
      <c r="S593">
        <f>VLOOKUP(A593, gaming_health_data!A:N, 13, FALSE)</f>
        <v>25</v>
      </c>
      <c r="T593">
        <f>VLOOKUP(A593, gaming_health_data!A:N, 14, FALSE)</f>
        <v>67</v>
      </c>
    </row>
    <row r="594" spans="1:20" ht="15.75">
      <c r="A594">
        <v>10607</v>
      </c>
      <c r="B594" t="s">
        <v>1473</v>
      </c>
      <c r="C594">
        <v>23</v>
      </c>
      <c r="D594" t="s">
        <v>15</v>
      </c>
      <c r="E594" t="s">
        <v>22</v>
      </c>
      <c r="F594" s="3">
        <v>118111</v>
      </c>
      <c r="G594" t="s">
        <v>17</v>
      </c>
      <c r="H594" t="s">
        <v>21</v>
      </c>
      <c r="I594" s="4" t="str">
        <f>VLOOKUP(A594, gaming_health_data!A:N, 2, FALSE)</f>
        <v>Nintendo</v>
      </c>
      <c r="J594" t="str">
        <f>VLOOKUP(A594, gaming_health_data!A:N, 3, FALSE)</f>
        <v>MMORPG</v>
      </c>
      <c r="K594" t="str">
        <f>VLOOKUP(A594, gaming_health_data!A:N, 4, FALSE)</f>
        <v>Social Interaction</v>
      </c>
      <c r="L594">
        <f>VLOOKUP(A594, gaming_health_data!A:N, 5, FALSE)</f>
        <v>9</v>
      </c>
      <c r="M594">
        <f>VLOOKUP(A594, gaming_health_data!A:N, 6, FALSE)</f>
        <v>602</v>
      </c>
      <c r="N594">
        <f>VLOOKUP(A594, gaming_health_data!A:N, 7, FALSE)</f>
        <v>7</v>
      </c>
      <c r="O594">
        <f>VLOOKUP(A594, gaming_health_data!A:N, 9, FALSE)</f>
        <v>12</v>
      </c>
      <c r="P594">
        <f>VLOOKUP(A594, gaming_health_data!A:N, 10, FALSE)</f>
        <v>57</v>
      </c>
      <c r="Q594">
        <f>VLOOKUP(A594, gaming_health_data!A:N, 11, FALSE)</f>
        <v>19</v>
      </c>
      <c r="R594">
        <f>VLOOKUP(A594, gaming_health_data!A:N, 12, FALSE)</f>
        <v>73</v>
      </c>
      <c r="S594">
        <f>VLOOKUP(A594, gaming_health_data!A:N, 13, FALSE)</f>
        <v>73</v>
      </c>
      <c r="T594">
        <f>VLOOKUP(A594, gaming_health_data!A:N, 14, FALSE)</f>
        <v>16</v>
      </c>
    </row>
    <row r="595" spans="1:20" ht="15.75">
      <c r="A595">
        <v>10608</v>
      </c>
      <c r="B595" t="s">
        <v>1474</v>
      </c>
      <c r="C595">
        <v>34</v>
      </c>
      <c r="D595" t="s">
        <v>15</v>
      </c>
      <c r="E595" t="s">
        <v>16</v>
      </c>
      <c r="F595" s="3">
        <v>36127</v>
      </c>
      <c r="G595" t="s">
        <v>17</v>
      </c>
      <c r="H595" t="s">
        <v>21</v>
      </c>
      <c r="I595" s="4" t="str">
        <f>VLOOKUP(A595, gaming_health_data!A:N, 2, FALSE)</f>
        <v>PlayStation</v>
      </c>
      <c r="J595" t="str">
        <f>VLOOKUP(A595, gaming_health_data!A:N, 3, FALSE)</f>
        <v>Fighting</v>
      </c>
      <c r="K595" t="str">
        <f>VLOOKUP(A595, gaming_health_data!A:N, 4, FALSE)</f>
        <v>Competition</v>
      </c>
      <c r="L595">
        <f>VLOOKUP(A595, gaming_health_data!A:N, 5, FALSE)</f>
        <v>4</v>
      </c>
      <c r="M595">
        <f>VLOOKUP(A595, gaming_health_data!A:N, 6, FALSE)</f>
        <v>466</v>
      </c>
      <c r="N595">
        <f>VLOOKUP(A595, gaming_health_data!A:N, 7, FALSE)</f>
        <v>4</v>
      </c>
      <c r="O595">
        <f>VLOOKUP(A595, gaming_health_data!A:N, 9, FALSE)</f>
        <v>36</v>
      </c>
      <c r="P595">
        <f>VLOOKUP(A595, gaming_health_data!A:N, 10, FALSE)</f>
        <v>2</v>
      </c>
      <c r="Q595">
        <f>VLOOKUP(A595, gaming_health_data!A:N, 11, FALSE)</f>
        <v>85</v>
      </c>
      <c r="R595">
        <f>VLOOKUP(A595, gaming_health_data!A:N, 12, FALSE)</f>
        <v>53</v>
      </c>
      <c r="S595">
        <f>VLOOKUP(A595, gaming_health_data!A:N, 13, FALSE)</f>
        <v>71</v>
      </c>
      <c r="T595">
        <f>VLOOKUP(A595, gaming_health_data!A:N, 14, FALSE)</f>
        <v>43</v>
      </c>
    </row>
    <row r="596" spans="1:20" ht="15.75">
      <c r="A596">
        <v>10609</v>
      </c>
      <c r="B596" t="s">
        <v>1475</v>
      </c>
      <c r="C596">
        <v>32</v>
      </c>
      <c r="D596" t="s">
        <v>27</v>
      </c>
      <c r="E596" t="s">
        <v>30</v>
      </c>
      <c r="F596" s="3">
        <v>192915</v>
      </c>
      <c r="G596" t="s">
        <v>21</v>
      </c>
      <c r="H596" t="s">
        <v>21</v>
      </c>
      <c r="I596" s="4" t="str">
        <f>VLOOKUP(A596, gaming_health_data!A:N, 2, FALSE)</f>
        <v>PlayStation</v>
      </c>
      <c r="J596" t="str">
        <f>VLOOKUP(A596, gaming_health_data!A:N, 3, FALSE)</f>
        <v>MMORPG</v>
      </c>
      <c r="K596" t="str">
        <f>VLOOKUP(A596, gaming_health_data!A:N, 4, FALSE)</f>
        <v>Stress Relief</v>
      </c>
      <c r="L596">
        <f>VLOOKUP(A596, gaming_health_data!A:N, 5, FALSE)</f>
        <v>7</v>
      </c>
      <c r="M596">
        <f>VLOOKUP(A596, gaming_health_data!A:N, 6, FALSE)</f>
        <v>491</v>
      </c>
      <c r="N596">
        <f>VLOOKUP(A596, gaming_health_data!A:N, 7, FALSE)</f>
        <v>9</v>
      </c>
      <c r="O596">
        <f>VLOOKUP(A596, gaming_health_data!A:N, 9, FALSE)</f>
        <v>66</v>
      </c>
      <c r="P596">
        <f>VLOOKUP(A596, gaming_health_data!A:N, 10, FALSE)</f>
        <v>94</v>
      </c>
      <c r="Q596">
        <f>VLOOKUP(A596, gaming_health_data!A:N, 11, FALSE)</f>
        <v>19</v>
      </c>
      <c r="R596">
        <f>VLOOKUP(A596, gaming_health_data!A:N, 12, FALSE)</f>
        <v>67</v>
      </c>
      <c r="S596">
        <f>VLOOKUP(A596, gaming_health_data!A:N, 13, FALSE)</f>
        <v>20</v>
      </c>
      <c r="T596">
        <f>VLOOKUP(A596, gaming_health_data!A:N, 14, FALSE)</f>
        <v>51</v>
      </c>
    </row>
    <row r="597" spans="1:20" ht="15.75">
      <c r="A597">
        <v>10610</v>
      </c>
      <c r="B597" t="s">
        <v>1476</v>
      </c>
      <c r="C597">
        <v>18</v>
      </c>
      <c r="D597" t="s">
        <v>27</v>
      </c>
      <c r="E597" t="s">
        <v>54</v>
      </c>
      <c r="F597" s="3">
        <v>25006</v>
      </c>
      <c r="G597" t="s">
        <v>17</v>
      </c>
      <c r="H597" t="s">
        <v>21</v>
      </c>
      <c r="I597" s="4" t="str">
        <f>VLOOKUP(A597, gaming_health_data!A:N, 2, FALSE)</f>
        <v>Nintendo</v>
      </c>
      <c r="J597" t="str">
        <f>VLOOKUP(A597, gaming_health_data!A:N, 3, FALSE)</f>
        <v>Racing</v>
      </c>
      <c r="K597" t="str">
        <f>VLOOKUP(A597, gaming_health_data!A:N, 4, FALSE)</f>
        <v>Habit</v>
      </c>
      <c r="L597">
        <f>VLOOKUP(A597, gaming_health_data!A:N, 5, FALSE)</f>
        <v>9</v>
      </c>
      <c r="M597">
        <f>VLOOKUP(A597, gaming_health_data!A:N, 6, FALSE)</f>
        <v>559</v>
      </c>
      <c r="N597">
        <f>VLOOKUP(A597, gaming_health_data!A:N, 7, FALSE)</f>
        <v>8</v>
      </c>
      <c r="O597">
        <f>VLOOKUP(A597, gaming_health_data!A:N, 9, FALSE)</f>
        <v>91</v>
      </c>
      <c r="P597">
        <f>VLOOKUP(A597, gaming_health_data!A:N, 10, FALSE)</f>
        <v>27</v>
      </c>
      <c r="Q597">
        <f>VLOOKUP(A597, gaming_health_data!A:N, 11, FALSE)</f>
        <v>67</v>
      </c>
      <c r="R597">
        <f>VLOOKUP(A597, gaming_health_data!A:N, 12, FALSE)</f>
        <v>73</v>
      </c>
      <c r="S597">
        <f>VLOOKUP(A597, gaming_health_data!A:N, 13, FALSE)</f>
        <v>54</v>
      </c>
      <c r="T597">
        <f>VLOOKUP(A597, gaming_health_data!A:N, 14, FALSE)</f>
        <v>21</v>
      </c>
    </row>
    <row r="598" spans="1:20" ht="15.75">
      <c r="A598">
        <v>10611</v>
      </c>
      <c r="B598" t="s">
        <v>1477</v>
      </c>
      <c r="C598">
        <v>34</v>
      </c>
      <c r="D598" t="s">
        <v>27</v>
      </c>
      <c r="E598" t="s">
        <v>16</v>
      </c>
      <c r="F598" s="3">
        <v>102565</v>
      </c>
      <c r="G598" t="s">
        <v>17</v>
      </c>
      <c r="H598" t="s">
        <v>21</v>
      </c>
      <c r="I598" s="4" t="str">
        <f>VLOOKUP(A598, gaming_health_data!A:N, 2, FALSE)</f>
        <v>Cell Phone</v>
      </c>
      <c r="J598" t="str">
        <f>VLOOKUP(A598, gaming_health_data!A:N, 3, FALSE)</f>
        <v>Racing</v>
      </c>
      <c r="K598" t="str">
        <f>VLOOKUP(A598, gaming_health_data!A:N, 4, FALSE)</f>
        <v>Challenge</v>
      </c>
      <c r="L598">
        <f>VLOOKUP(A598, gaming_health_data!A:N, 5, FALSE)</f>
        <v>11</v>
      </c>
      <c r="M598">
        <f>VLOOKUP(A598, gaming_health_data!A:N, 6, FALSE)</f>
        <v>559</v>
      </c>
      <c r="N598">
        <f>VLOOKUP(A598, gaming_health_data!A:N, 7, FALSE)</f>
        <v>4</v>
      </c>
      <c r="O598">
        <f>VLOOKUP(A598, gaming_health_data!A:N, 9, FALSE)</f>
        <v>81</v>
      </c>
      <c r="P598">
        <f>VLOOKUP(A598, gaming_health_data!A:N, 10, FALSE)</f>
        <v>99</v>
      </c>
      <c r="Q598">
        <f>VLOOKUP(A598, gaming_health_data!A:N, 11, FALSE)</f>
        <v>94</v>
      </c>
      <c r="R598">
        <f>VLOOKUP(A598, gaming_health_data!A:N, 12, FALSE)</f>
        <v>34</v>
      </c>
      <c r="S598">
        <f>VLOOKUP(A598, gaming_health_data!A:N, 13, FALSE)</f>
        <v>5</v>
      </c>
      <c r="T598">
        <f>VLOOKUP(A598, gaming_health_data!A:N, 14, FALSE)</f>
        <v>65</v>
      </c>
    </row>
    <row r="599" spans="1:20" ht="15.75">
      <c r="A599">
        <v>10612</v>
      </c>
      <c r="B599" t="s">
        <v>1478</v>
      </c>
      <c r="C599">
        <v>32</v>
      </c>
      <c r="D599" t="s">
        <v>15</v>
      </c>
      <c r="E599" t="s">
        <v>53</v>
      </c>
      <c r="F599" s="3">
        <v>177901</v>
      </c>
      <c r="G599" t="s">
        <v>17</v>
      </c>
      <c r="H599" t="s">
        <v>17</v>
      </c>
      <c r="I599" s="4" t="str">
        <f>VLOOKUP(A599, gaming_health_data!A:N, 2, FALSE)</f>
        <v>Nintendo</v>
      </c>
      <c r="J599" t="str">
        <f>VLOOKUP(A599, gaming_health_data!A:N, 3, FALSE)</f>
        <v>Survival</v>
      </c>
      <c r="K599" t="str">
        <f>VLOOKUP(A599, gaming_health_data!A:N, 4, FALSE)</f>
        <v>Escapism</v>
      </c>
      <c r="L599">
        <f>VLOOKUP(A599, gaming_health_data!A:N, 5, FALSE)</f>
        <v>2</v>
      </c>
      <c r="M599">
        <f>VLOOKUP(A599, gaming_health_data!A:N, 6, FALSE)</f>
        <v>227</v>
      </c>
      <c r="N599">
        <f>VLOOKUP(A599, gaming_health_data!A:N, 7, FALSE)</f>
        <v>4</v>
      </c>
      <c r="O599">
        <f>VLOOKUP(A599, gaming_health_data!A:N, 9, FALSE)</f>
        <v>6</v>
      </c>
      <c r="P599">
        <f>VLOOKUP(A599, gaming_health_data!A:N, 10, FALSE)</f>
        <v>30</v>
      </c>
      <c r="Q599">
        <f>VLOOKUP(A599, gaming_health_data!A:N, 11, FALSE)</f>
        <v>21</v>
      </c>
      <c r="R599">
        <f>VLOOKUP(A599, gaming_health_data!A:N, 12, FALSE)</f>
        <v>32</v>
      </c>
      <c r="S599">
        <f>VLOOKUP(A599, gaming_health_data!A:N, 13, FALSE)</f>
        <v>91</v>
      </c>
      <c r="T599">
        <f>VLOOKUP(A599, gaming_health_data!A:N, 14, FALSE)</f>
        <v>45</v>
      </c>
    </row>
    <row r="600" spans="1:20" ht="15.75">
      <c r="A600">
        <v>10613</v>
      </c>
      <c r="B600" t="s">
        <v>1479</v>
      </c>
      <c r="C600">
        <v>31</v>
      </c>
      <c r="D600" t="s">
        <v>15</v>
      </c>
      <c r="E600" t="s">
        <v>22</v>
      </c>
      <c r="F600" s="3">
        <v>197748</v>
      </c>
      <c r="G600" t="s">
        <v>17</v>
      </c>
      <c r="H600" t="s">
        <v>21</v>
      </c>
      <c r="I600" s="4" t="str">
        <f>VLOOKUP(A600, gaming_health_data!A:N, 2, FALSE)</f>
        <v>Tablet</v>
      </c>
      <c r="J600" t="str">
        <f>VLOOKUP(A600, gaming_health_data!A:N, 3, FALSE)</f>
        <v>MOBA</v>
      </c>
      <c r="K600" t="str">
        <f>VLOOKUP(A600, gaming_health_data!A:N, 4, FALSE)</f>
        <v>Relaxation</v>
      </c>
      <c r="L600">
        <f>VLOOKUP(A600, gaming_health_data!A:N, 5, FALSE)</f>
        <v>1</v>
      </c>
      <c r="M600">
        <f>VLOOKUP(A600, gaming_health_data!A:N, 6, FALSE)</f>
        <v>581</v>
      </c>
      <c r="N600">
        <f>VLOOKUP(A600, gaming_health_data!A:N, 7, FALSE)</f>
        <v>5</v>
      </c>
      <c r="O600">
        <f>VLOOKUP(A600, gaming_health_data!A:N, 9, FALSE)</f>
        <v>89</v>
      </c>
      <c r="P600">
        <f>VLOOKUP(A600, gaming_health_data!A:N, 10, FALSE)</f>
        <v>79</v>
      </c>
      <c r="Q600">
        <f>VLOOKUP(A600, gaming_health_data!A:N, 11, FALSE)</f>
        <v>81</v>
      </c>
      <c r="R600">
        <f>VLOOKUP(A600, gaming_health_data!A:N, 12, FALSE)</f>
        <v>70</v>
      </c>
      <c r="S600">
        <f>VLOOKUP(A600, gaming_health_data!A:N, 13, FALSE)</f>
        <v>52</v>
      </c>
      <c r="T600">
        <f>VLOOKUP(A600, gaming_health_data!A:N, 14, FALSE)</f>
        <v>94</v>
      </c>
    </row>
    <row r="601" spans="1:20" ht="15.75">
      <c r="A601">
        <v>10614</v>
      </c>
      <c r="B601" t="s">
        <v>1480</v>
      </c>
      <c r="C601">
        <v>30</v>
      </c>
      <c r="D601" t="s">
        <v>27</v>
      </c>
      <c r="E601" t="s">
        <v>53</v>
      </c>
      <c r="F601" s="3">
        <v>24374</v>
      </c>
      <c r="G601" t="s">
        <v>21</v>
      </c>
      <c r="H601" t="s">
        <v>17</v>
      </c>
      <c r="I601" s="4" t="str">
        <f>VLOOKUP(A601, gaming_health_data!A:N, 2, FALSE)</f>
        <v>PC</v>
      </c>
      <c r="J601" t="str">
        <f>VLOOKUP(A601, gaming_health_data!A:N, 3, FALSE)</f>
        <v>MMORPG</v>
      </c>
      <c r="K601" t="str">
        <f>VLOOKUP(A601, gaming_health_data!A:N, 4, FALSE)</f>
        <v>Boredom</v>
      </c>
      <c r="L601">
        <f>VLOOKUP(A601, gaming_health_data!A:N, 5, FALSE)</f>
        <v>6</v>
      </c>
      <c r="M601">
        <f>VLOOKUP(A601, gaming_health_data!A:N, 6, FALSE)</f>
        <v>715</v>
      </c>
      <c r="N601">
        <f>VLOOKUP(A601, gaming_health_data!A:N, 7, FALSE)</f>
        <v>5</v>
      </c>
      <c r="O601">
        <f>VLOOKUP(A601, gaming_health_data!A:N, 9, FALSE)</f>
        <v>67</v>
      </c>
      <c r="P601">
        <f>VLOOKUP(A601, gaming_health_data!A:N, 10, FALSE)</f>
        <v>85</v>
      </c>
      <c r="Q601">
        <f>VLOOKUP(A601, gaming_health_data!A:N, 11, FALSE)</f>
        <v>17</v>
      </c>
      <c r="R601">
        <f>VLOOKUP(A601, gaming_health_data!A:N, 12, FALSE)</f>
        <v>98</v>
      </c>
      <c r="S601">
        <f>VLOOKUP(A601, gaming_health_data!A:N, 13, FALSE)</f>
        <v>46</v>
      </c>
      <c r="T601">
        <f>VLOOKUP(A601, gaming_health_data!A:N, 14, FALSE)</f>
        <v>28</v>
      </c>
    </row>
    <row r="602" spans="1:20" ht="15.75">
      <c r="A602">
        <v>10615</v>
      </c>
      <c r="B602" t="s">
        <v>1481</v>
      </c>
      <c r="C602">
        <v>34</v>
      </c>
      <c r="D602" t="s">
        <v>27</v>
      </c>
      <c r="E602" t="s">
        <v>49</v>
      </c>
      <c r="F602" s="3">
        <v>2058</v>
      </c>
      <c r="G602" t="s">
        <v>17</v>
      </c>
      <c r="H602" t="s">
        <v>21</v>
      </c>
      <c r="I602" s="4" t="str">
        <f>VLOOKUP(A602, gaming_health_data!A:N, 2, FALSE)</f>
        <v>PlayStation</v>
      </c>
      <c r="J602" t="str">
        <f>VLOOKUP(A602, gaming_health_data!A:N, 3, FALSE)</f>
        <v>RPG</v>
      </c>
      <c r="K602" t="str">
        <f>VLOOKUP(A602, gaming_health_data!A:N, 4, FALSE)</f>
        <v>Habit</v>
      </c>
      <c r="L602">
        <f>VLOOKUP(A602, gaming_health_data!A:N, 5, FALSE)</f>
        <v>9</v>
      </c>
      <c r="M602">
        <f>VLOOKUP(A602, gaming_health_data!A:N, 6, FALSE)</f>
        <v>812</v>
      </c>
      <c r="N602">
        <f>VLOOKUP(A602, gaming_health_data!A:N, 7, FALSE)</f>
        <v>6</v>
      </c>
      <c r="O602">
        <f>VLOOKUP(A602, gaming_health_data!A:N, 9, FALSE)</f>
        <v>49</v>
      </c>
      <c r="P602">
        <f>VLOOKUP(A602, gaming_health_data!A:N, 10, FALSE)</f>
        <v>87</v>
      </c>
      <c r="Q602">
        <f>VLOOKUP(A602, gaming_health_data!A:N, 11, FALSE)</f>
        <v>21</v>
      </c>
      <c r="R602">
        <f>VLOOKUP(A602, gaming_health_data!A:N, 12, FALSE)</f>
        <v>47</v>
      </c>
      <c r="S602">
        <f>VLOOKUP(A602, gaming_health_data!A:N, 13, FALSE)</f>
        <v>44</v>
      </c>
      <c r="T602">
        <f>VLOOKUP(A602, gaming_health_data!A:N, 14, FALSE)</f>
        <v>98</v>
      </c>
    </row>
    <row r="603" spans="1:20" ht="15.75">
      <c r="A603">
        <v>10617</v>
      </c>
      <c r="B603" t="s">
        <v>1482</v>
      </c>
      <c r="C603">
        <v>19</v>
      </c>
      <c r="D603" t="s">
        <v>27</v>
      </c>
      <c r="E603" t="s">
        <v>22</v>
      </c>
      <c r="F603" s="3">
        <v>158701</v>
      </c>
      <c r="G603" t="s">
        <v>17</v>
      </c>
      <c r="H603" t="s">
        <v>17</v>
      </c>
      <c r="I603" s="4" t="str">
        <f>VLOOKUP(A603, gaming_health_data!A:N, 2, FALSE)</f>
        <v>PC</v>
      </c>
      <c r="J603" t="str">
        <f>VLOOKUP(A603, gaming_health_data!A:N, 3, FALSE)</f>
        <v>Racing</v>
      </c>
      <c r="K603" t="str">
        <f>VLOOKUP(A603, gaming_health_data!A:N, 4, FALSE)</f>
        <v>Boredom</v>
      </c>
      <c r="L603">
        <f>VLOOKUP(A603, gaming_health_data!A:N, 5, FALSE)</f>
        <v>4</v>
      </c>
      <c r="M603">
        <f>VLOOKUP(A603, gaming_health_data!A:N, 6, FALSE)</f>
        <v>754</v>
      </c>
      <c r="N603">
        <f>VLOOKUP(A603, gaming_health_data!A:N, 7, FALSE)</f>
        <v>8</v>
      </c>
      <c r="O603">
        <f>VLOOKUP(A603, gaming_health_data!A:N, 9, FALSE)</f>
        <v>69</v>
      </c>
      <c r="P603">
        <f>VLOOKUP(A603, gaming_health_data!A:N, 10, FALSE)</f>
        <v>8</v>
      </c>
      <c r="Q603">
        <f>VLOOKUP(A603, gaming_health_data!A:N, 11, FALSE)</f>
        <v>78</v>
      </c>
      <c r="R603">
        <f>VLOOKUP(A603, gaming_health_data!A:N, 12, FALSE)</f>
        <v>9</v>
      </c>
      <c r="S603">
        <f>VLOOKUP(A603, gaming_health_data!A:N, 13, FALSE)</f>
        <v>53</v>
      </c>
      <c r="T603">
        <f>VLOOKUP(A603, gaming_health_data!A:N, 14, FALSE)</f>
        <v>50</v>
      </c>
    </row>
    <row r="604" spans="1:20" ht="15.75">
      <c r="A604">
        <v>10618</v>
      </c>
      <c r="B604" t="s">
        <v>1483</v>
      </c>
      <c r="C604">
        <v>26</v>
      </c>
      <c r="D604" t="s">
        <v>26</v>
      </c>
      <c r="E604" t="s">
        <v>49</v>
      </c>
      <c r="F604" s="3">
        <v>107249</v>
      </c>
      <c r="G604" t="s">
        <v>21</v>
      </c>
      <c r="H604" t="s">
        <v>21</v>
      </c>
      <c r="I604" s="4" t="str">
        <f>VLOOKUP(A604, gaming_health_data!A:N, 2, FALSE)</f>
        <v>Tablet</v>
      </c>
      <c r="J604" t="str">
        <f>VLOOKUP(A604, gaming_health_data!A:N, 3, FALSE)</f>
        <v>RPG</v>
      </c>
      <c r="K604" t="str">
        <f>VLOOKUP(A604, gaming_health_data!A:N, 4, FALSE)</f>
        <v>Loneliness</v>
      </c>
      <c r="L604">
        <f>VLOOKUP(A604, gaming_health_data!A:N, 5, FALSE)</f>
        <v>9</v>
      </c>
      <c r="M604">
        <f>VLOOKUP(A604, gaming_health_data!A:N, 6, FALSE)</f>
        <v>665</v>
      </c>
      <c r="N604">
        <f>VLOOKUP(A604, gaming_health_data!A:N, 7, FALSE)</f>
        <v>11</v>
      </c>
      <c r="O604">
        <f>VLOOKUP(A604, gaming_health_data!A:N, 9, FALSE)</f>
        <v>78</v>
      </c>
      <c r="P604">
        <f>VLOOKUP(A604, gaming_health_data!A:N, 10, FALSE)</f>
        <v>20</v>
      </c>
      <c r="Q604">
        <f>VLOOKUP(A604, gaming_health_data!A:N, 11, FALSE)</f>
        <v>19</v>
      </c>
      <c r="R604">
        <f>VLOOKUP(A604, gaming_health_data!A:N, 12, FALSE)</f>
        <v>55</v>
      </c>
      <c r="S604">
        <f>VLOOKUP(A604, gaming_health_data!A:N, 13, FALSE)</f>
        <v>16</v>
      </c>
      <c r="T604">
        <f>VLOOKUP(A604, gaming_health_data!A:N, 14, FALSE)</f>
        <v>38</v>
      </c>
    </row>
    <row r="605" spans="1:20" ht="15.75">
      <c r="A605">
        <v>10619</v>
      </c>
      <c r="B605" t="s">
        <v>1484</v>
      </c>
      <c r="C605">
        <v>31</v>
      </c>
      <c r="D605" t="s">
        <v>26</v>
      </c>
      <c r="E605" t="s">
        <v>878</v>
      </c>
      <c r="F605" s="3">
        <v>11460</v>
      </c>
      <c r="G605" t="s">
        <v>21</v>
      </c>
      <c r="H605" t="s">
        <v>17</v>
      </c>
      <c r="I605" s="4" t="str">
        <f>VLOOKUP(A605, gaming_health_data!A:N, 2, FALSE)</f>
        <v>PC</v>
      </c>
      <c r="J605" t="str">
        <f>VLOOKUP(A605, gaming_health_data!A:N, 3, FALSE)</f>
        <v>MOBA</v>
      </c>
      <c r="K605" t="str">
        <f>VLOOKUP(A605, gaming_health_data!A:N, 4, FALSE)</f>
        <v>Social Interaction</v>
      </c>
      <c r="L605">
        <f>VLOOKUP(A605, gaming_health_data!A:N, 5, FALSE)</f>
        <v>10</v>
      </c>
      <c r="M605">
        <f>VLOOKUP(A605, gaming_health_data!A:N, 6, FALSE)</f>
        <v>923</v>
      </c>
      <c r="N605">
        <f>VLOOKUP(A605, gaming_health_data!A:N, 7, FALSE)</f>
        <v>10</v>
      </c>
      <c r="O605">
        <f>VLOOKUP(A605, gaming_health_data!A:N, 9, FALSE)</f>
        <v>38</v>
      </c>
      <c r="P605">
        <f>VLOOKUP(A605, gaming_health_data!A:N, 10, FALSE)</f>
        <v>87</v>
      </c>
      <c r="Q605">
        <f>VLOOKUP(A605, gaming_health_data!A:N, 11, FALSE)</f>
        <v>85</v>
      </c>
      <c r="R605">
        <f>VLOOKUP(A605, gaming_health_data!A:N, 12, FALSE)</f>
        <v>80</v>
      </c>
      <c r="S605">
        <f>VLOOKUP(A605, gaming_health_data!A:N, 13, FALSE)</f>
        <v>55</v>
      </c>
      <c r="T605">
        <f>VLOOKUP(A605, gaming_health_data!A:N, 14, FALSE)</f>
        <v>45</v>
      </c>
    </row>
    <row r="606" spans="1:20" ht="15.75">
      <c r="A606">
        <v>10620</v>
      </c>
      <c r="B606" t="s">
        <v>1485</v>
      </c>
      <c r="C606">
        <v>19</v>
      </c>
      <c r="D606" t="s">
        <v>15</v>
      </c>
      <c r="E606" t="s">
        <v>16</v>
      </c>
      <c r="F606" s="3">
        <v>40035</v>
      </c>
      <c r="G606" t="s">
        <v>17</v>
      </c>
      <c r="H606" t="s">
        <v>21</v>
      </c>
      <c r="I606" s="4" t="str">
        <f>VLOOKUP(A606, gaming_health_data!A:N, 2, FALSE)</f>
        <v>Tablet</v>
      </c>
      <c r="J606" t="str">
        <f>VLOOKUP(A606, gaming_health_data!A:N, 3, FALSE)</f>
        <v>Racing</v>
      </c>
      <c r="K606" t="str">
        <f>VLOOKUP(A606, gaming_health_data!A:N, 4, FALSE)</f>
        <v>Entertainment</v>
      </c>
      <c r="L606">
        <f>VLOOKUP(A606, gaming_health_data!A:N, 5, FALSE)</f>
        <v>6</v>
      </c>
      <c r="M606">
        <f>VLOOKUP(A606, gaming_health_data!A:N, 6, FALSE)</f>
        <v>950</v>
      </c>
      <c r="N606">
        <f>VLOOKUP(A606, gaming_health_data!A:N, 7, FALSE)</f>
        <v>4</v>
      </c>
      <c r="O606">
        <f>VLOOKUP(A606, gaming_health_data!A:N, 9, FALSE)</f>
        <v>13</v>
      </c>
      <c r="P606">
        <f>VLOOKUP(A606, gaming_health_data!A:N, 10, FALSE)</f>
        <v>5</v>
      </c>
      <c r="Q606">
        <f>VLOOKUP(A606, gaming_health_data!A:N, 11, FALSE)</f>
        <v>9</v>
      </c>
      <c r="R606">
        <f>VLOOKUP(A606, gaming_health_data!A:N, 12, FALSE)</f>
        <v>86</v>
      </c>
      <c r="S606">
        <f>VLOOKUP(A606, gaming_health_data!A:N, 13, FALSE)</f>
        <v>86</v>
      </c>
      <c r="T606">
        <f>VLOOKUP(A606, gaming_health_data!A:N, 14, FALSE)</f>
        <v>55</v>
      </c>
    </row>
    <row r="607" spans="1:20" ht="15.75">
      <c r="A607">
        <v>10621</v>
      </c>
      <c r="B607" t="s">
        <v>1486</v>
      </c>
      <c r="C607">
        <v>31</v>
      </c>
      <c r="D607" t="s">
        <v>15</v>
      </c>
      <c r="E607" t="s">
        <v>54</v>
      </c>
      <c r="F607" s="3">
        <v>169971</v>
      </c>
      <c r="G607" t="s">
        <v>17</v>
      </c>
      <c r="H607" t="s">
        <v>17</v>
      </c>
      <c r="I607" s="4" t="str">
        <f>VLOOKUP(A607, gaming_health_data!A:N, 2, FALSE)</f>
        <v>Nintendo</v>
      </c>
      <c r="J607" t="str">
        <f>VLOOKUP(A607, gaming_health_data!A:N, 3, FALSE)</f>
        <v>Sports</v>
      </c>
      <c r="K607" t="str">
        <f>VLOOKUP(A607, gaming_health_data!A:N, 4, FALSE)</f>
        <v>Challenge</v>
      </c>
      <c r="L607">
        <f>VLOOKUP(A607, gaming_health_data!A:N, 5, FALSE)</f>
        <v>11</v>
      </c>
      <c r="M607">
        <f>VLOOKUP(A607, gaming_health_data!A:N, 6, FALSE)</f>
        <v>585</v>
      </c>
      <c r="N607">
        <f>VLOOKUP(A607, gaming_health_data!A:N, 7, FALSE)</f>
        <v>4</v>
      </c>
      <c r="O607">
        <f>VLOOKUP(A607, gaming_health_data!A:N, 9, FALSE)</f>
        <v>3</v>
      </c>
      <c r="P607">
        <f>VLOOKUP(A607, gaming_health_data!A:N, 10, FALSE)</f>
        <v>48</v>
      </c>
      <c r="Q607">
        <f>VLOOKUP(A607, gaming_health_data!A:N, 11, FALSE)</f>
        <v>27</v>
      </c>
      <c r="R607">
        <f>VLOOKUP(A607, gaming_health_data!A:N, 12, FALSE)</f>
        <v>32</v>
      </c>
      <c r="S607">
        <f>VLOOKUP(A607, gaming_health_data!A:N, 13, FALSE)</f>
        <v>11</v>
      </c>
      <c r="T607">
        <f>VLOOKUP(A607, gaming_health_data!A:N, 14, FALSE)</f>
        <v>16</v>
      </c>
    </row>
    <row r="608" spans="1:20" ht="15.75">
      <c r="A608">
        <v>10622</v>
      </c>
      <c r="B608" t="s">
        <v>1487</v>
      </c>
      <c r="C608">
        <v>32</v>
      </c>
      <c r="D608" t="s">
        <v>27</v>
      </c>
      <c r="E608" t="s">
        <v>16</v>
      </c>
      <c r="F608" s="3">
        <v>50276</v>
      </c>
      <c r="G608" t="s">
        <v>21</v>
      </c>
      <c r="H608" t="s">
        <v>17</v>
      </c>
      <c r="I608" s="4" t="str">
        <f>VLOOKUP(A608, gaming_health_data!A:N, 2, FALSE)</f>
        <v>Cell Phone</v>
      </c>
      <c r="J608" t="str">
        <f>VLOOKUP(A608, gaming_health_data!A:N, 3, FALSE)</f>
        <v>MMORPG</v>
      </c>
      <c r="K608" t="str">
        <f>VLOOKUP(A608, gaming_health_data!A:N, 4, FALSE)</f>
        <v>Loneliness</v>
      </c>
      <c r="L608">
        <f>VLOOKUP(A608, gaming_health_data!A:N, 5, FALSE)</f>
        <v>5</v>
      </c>
      <c r="M608">
        <f>VLOOKUP(A608, gaming_health_data!A:N, 6, FALSE)</f>
        <v>29</v>
      </c>
      <c r="N608">
        <f>VLOOKUP(A608, gaming_health_data!A:N, 7, FALSE)</f>
        <v>10</v>
      </c>
      <c r="O608">
        <f>VLOOKUP(A608, gaming_health_data!A:N, 9, FALSE)</f>
        <v>1</v>
      </c>
      <c r="P608">
        <f>VLOOKUP(A608, gaming_health_data!A:N, 10, FALSE)</f>
        <v>42</v>
      </c>
      <c r="Q608">
        <f>VLOOKUP(A608, gaming_health_data!A:N, 11, FALSE)</f>
        <v>33</v>
      </c>
      <c r="R608">
        <f>VLOOKUP(A608, gaming_health_data!A:N, 12, FALSE)</f>
        <v>2</v>
      </c>
      <c r="S608">
        <f>VLOOKUP(A608, gaming_health_data!A:N, 13, FALSE)</f>
        <v>14</v>
      </c>
      <c r="T608">
        <f>VLOOKUP(A608, gaming_health_data!A:N, 14, FALSE)</f>
        <v>54</v>
      </c>
    </row>
    <row r="609" spans="1:20" ht="15.75">
      <c r="A609">
        <v>10623</v>
      </c>
      <c r="B609" t="s">
        <v>1488</v>
      </c>
      <c r="C609">
        <v>30</v>
      </c>
      <c r="D609" t="s">
        <v>26</v>
      </c>
      <c r="E609" t="s">
        <v>41</v>
      </c>
      <c r="F609" s="3">
        <v>130366</v>
      </c>
      <c r="G609" t="s">
        <v>17</v>
      </c>
      <c r="H609" t="s">
        <v>21</v>
      </c>
      <c r="I609" s="4" t="str">
        <f>VLOOKUP(A609, gaming_health_data!A:N, 2, FALSE)</f>
        <v>Nintendo</v>
      </c>
      <c r="J609" t="str">
        <f>VLOOKUP(A609, gaming_health_data!A:N, 3, FALSE)</f>
        <v>Horror</v>
      </c>
      <c r="K609" t="str">
        <f>VLOOKUP(A609, gaming_health_data!A:N, 4, FALSE)</f>
        <v>Entertainment</v>
      </c>
      <c r="L609">
        <f>VLOOKUP(A609, gaming_health_data!A:N, 5, FALSE)</f>
        <v>2</v>
      </c>
      <c r="M609">
        <f>VLOOKUP(A609, gaming_health_data!A:N, 6, FALSE)</f>
        <v>222</v>
      </c>
      <c r="N609">
        <f>VLOOKUP(A609, gaming_health_data!A:N, 7, FALSE)</f>
        <v>5</v>
      </c>
      <c r="O609">
        <f>VLOOKUP(A609, gaming_health_data!A:N, 9, FALSE)</f>
        <v>43</v>
      </c>
      <c r="P609">
        <f>VLOOKUP(A609, gaming_health_data!A:N, 10, FALSE)</f>
        <v>78</v>
      </c>
      <c r="Q609">
        <f>VLOOKUP(A609, gaming_health_data!A:N, 11, FALSE)</f>
        <v>75</v>
      </c>
      <c r="R609">
        <f>VLOOKUP(A609, gaming_health_data!A:N, 12, FALSE)</f>
        <v>87</v>
      </c>
      <c r="S609">
        <f>VLOOKUP(A609, gaming_health_data!A:N, 13, FALSE)</f>
        <v>64</v>
      </c>
      <c r="T609">
        <f>VLOOKUP(A609, gaming_health_data!A:N, 14, FALSE)</f>
        <v>80</v>
      </c>
    </row>
    <row r="610" spans="1:20" ht="15.75">
      <c r="A610">
        <v>10624</v>
      </c>
      <c r="B610" t="s">
        <v>1489</v>
      </c>
      <c r="C610">
        <v>20</v>
      </c>
      <c r="D610" t="s">
        <v>15</v>
      </c>
      <c r="E610" t="s">
        <v>27</v>
      </c>
      <c r="F610" s="3">
        <v>176783</v>
      </c>
      <c r="G610" t="s">
        <v>17</v>
      </c>
      <c r="H610" t="s">
        <v>17</v>
      </c>
      <c r="I610" s="4" t="str">
        <f>VLOOKUP(A610, gaming_health_data!A:N, 2, FALSE)</f>
        <v>PlayStation</v>
      </c>
      <c r="J610" t="str">
        <f>VLOOKUP(A610, gaming_health_data!A:N, 3, FALSE)</f>
        <v>Sports</v>
      </c>
      <c r="K610" t="str">
        <f>VLOOKUP(A610, gaming_health_data!A:N, 4, FALSE)</f>
        <v>Social Interaction</v>
      </c>
      <c r="L610">
        <f>VLOOKUP(A610, gaming_health_data!A:N, 5, FALSE)</f>
        <v>6</v>
      </c>
      <c r="M610">
        <f>VLOOKUP(A610, gaming_health_data!A:N, 6, FALSE)</f>
        <v>408</v>
      </c>
      <c r="N610">
        <f>VLOOKUP(A610, gaming_health_data!A:N, 7, FALSE)</f>
        <v>7</v>
      </c>
      <c r="O610">
        <f>VLOOKUP(A610, gaming_health_data!A:N, 9, FALSE)</f>
        <v>89</v>
      </c>
      <c r="P610">
        <f>VLOOKUP(A610, gaming_health_data!A:N, 10, FALSE)</f>
        <v>30</v>
      </c>
      <c r="Q610">
        <f>VLOOKUP(A610, gaming_health_data!A:N, 11, FALSE)</f>
        <v>39</v>
      </c>
      <c r="R610">
        <f>VLOOKUP(A610, gaming_health_data!A:N, 12, FALSE)</f>
        <v>10</v>
      </c>
      <c r="S610">
        <f>VLOOKUP(A610, gaming_health_data!A:N, 13, FALSE)</f>
        <v>40</v>
      </c>
      <c r="T610">
        <f>VLOOKUP(A610, gaming_health_data!A:N, 14, FALSE)</f>
        <v>83</v>
      </c>
    </row>
    <row r="611" spans="1:20" ht="15.75">
      <c r="A611">
        <v>10625</v>
      </c>
      <c r="B611" t="s">
        <v>1490</v>
      </c>
      <c r="C611">
        <v>25</v>
      </c>
      <c r="D611" t="s">
        <v>26</v>
      </c>
      <c r="E611" t="s">
        <v>27</v>
      </c>
      <c r="F611" s="3">
        <v>113689</v>
      </c>
      <c r="G611" t="s">
        <v>21</v>
      </c>
      <c r="H611" t="s">
        <v>21</v>
      </c>
      <c r="I611" s="4" t="str">
        <f>VLOOKUP(A611, gaming_health_data!A:N, 2, FALSE)</f>
        <v>Cell Phone</v>
      </c>
      <c r="J611" t="str">
        <f>VLOOKUP(A611, gaming_health_data!A:N, 3, FALSE)</f>
        <v>Survival</v>
      </c>
      <c r="K611" t="str">
        <f>VLOOKUP(A611, gaming_health_data!A:N, 4, FALSE)</f>
        <v>Competition</v>
      </c>
      <c r="L611">
        <f>VLOOKUP(A611, gaming_health_data!A:N, 5, FALSE)</f>
        <v>9</v>
      </c>
      <c r="M611">
        <f>VLOOKUP(A611, gaming_health_data!A:N, 6, FALSE)</f>
        <v>298</v>
      </c>
      <c r="N611">
        <f>VLOOKUP(A611, gaming_health_data!A:N, 7, FALSE)</f>
        <v>7</v>
      </c>
      <c r="O611">
        <f>VLOOKUP(A611, gaming_health_data!A:N, 9, FALSE)</f>
        <v>10</v>
      </c>
      <c r="P611">
        <f>VLOOKUP(A611, gaming_health_data!A:N, 10, FALSE)</f>
        <v>36</v>
      </c>
      <c r="Q611">
        <f>VLOOKUP(A611, gaming_health_data!A:N, 11, FALSE)</f>
        <v>71</v>
      </c>
      <c r="R611">
        <f>VLOOKUP(A611, gaming_health_data!A:N, 12, FALSE)</f>
        <v>73</v>
      </c>
      <c r="S611">
        <f>VLOOKUP(A611, gaming_health_data!A:N, 13, FALSE)</f>
        <v>13</v>
      </c>
      <c r="T611">
        <f>VLOOKUP(A611, gaming_health_data!A:N, 14, FALSE)</f>
        <v>63</v>
      </c>
    </row>
    <row r="612" spans="1:20" ht="15.75">
      <c r="A612">
        <v>10626</v>
      </c>
      <c r="B612" t="s">
        <v>1491</v>
      </c>
      <c r="C612">
        <v>30</v>
      </c>
      <c r="D612" t="s">
        <v>27</v>
      </c>
      <c r="E612" t="s">
        <v>54</v>
      </c>
      <c r="F612" s="3">
        <v>81669</v>
      </c>
      <c r="G612" t="s">
        <v>17</v>
      </c>
      <c r="H612" t="s">
        <v>17</v>
      </c>
      <c r="I612" s="4" t="str">
        <f>VLOOKUP(A612, gaming_health_data!A:N, 2, FALSE)</f>
        <v>Nintendo</v>
      </c>
      <c r="J612" t="str">
        <f>VLOOKUP(A612, gaming_health_data!A:N, 3, FALSE)</f>
        <v>Horror</v>
      </c>
      <c r="K612" t="str">
        <f>VLOOKUP(A612, gaming_health_data!A:N, 4, FALSE)</f>
        <v>Loneliness</v>
      </c>
      <c r="L612">
        <f>VLOOKUP(A612, gaming_health_data!A:N, 5, FALSE)</f>
        <v>6</v>
      </c>
      <c r="M612">
        <f>VLOOKUP(A612, gaming_health_data!A:N, 6, FALSE)</f>
        <v>521</v>
      </c>
      <c r="N612">
        <f>VLOOKUP(A612, gaming_health_data!A:N, 7, FALSE)</f>
        <v>9</v>
      </c>
      <c r="O612">
        <f>VLOOKUP(A612, gaming_health_data!A:N, 9, FALSE)</f>
        <v>8</v>
      </c>
      <c r="P612">
        <f>VLOOKUP(A612, gaming_health_data!A:N, 10, FALSE)</f>
        <v>9</v>
      </c>
      <c r="Q612">
        <f>VLOOKUP(A612, gaming_health_data!A:N, 11, FALSE)</f>
        <v>12</v>
      </c>
      <c r="R612">
        <f>VLOOKUP(A612, gaming_health_data!A:N, 12, FALSE)</f>
        <v>90</v>
      </c>
      <c r="S612">
        <f>VLOOKUP(A612, gaming_health_data!A:N, 13, FALSE)</f>
        <v>27</v>
      </c>
      <c r="T612">
        <f>VLOOKUP(A612, gaming_health_data!A:N, 14, FALSE)</f>
        <v>56</v>
      </c>
    </row>
    <row r="613" spans="1:20" ht="15.75">
      <c r="A613">
        <v>10627</v>
      </c>
      <c r="B613" t="s">
        <v>1492</v>
      </c>
      <c r="C613">
        <v>28</v>
      </c>
      <c r="D613" t="s">
        <v>15</v>
      </c>
      <c r="E613" t="s">
        <v>30</v>
      </c>
      <c r="F613" s="3">
        <v>167408</v>
      </c>
      <c r="G613" t="s">
        <v>17</v>
      </c>
      <c r="H613" t="s">
        <v>21</v>
      </c>
      <c r="I613" s="4" t="str">
        <f>VLOOKUP(A613, gaming_health_data!A:N, 2, FALSE)</f>
        <v>Xbox</v>
      </c>
      <c r="J613" t="str">
        <f>VLOOKUP(A613, gaming_health_data!A:N, 3, FALSE)</f>
        <v>FPS</v>
      </c>
      <c r="K613" t="str">
        <f>VLOOKUP(A613, gaming_health_data!A:N, 4, FALSE)</f>
        <v>Entertainment</v>
      </c>
      <c r="L613">
        <f>VLOOKUP(A613, gaming_health_data!A:N, 5, FALSE)</f>
        <v>6</v>
      </c>
      <c r="M613">
        <f>VLOOKUP(A613, gaming_health_data!A:N, 6, FALSE)</f>
        <v>721</v>
      </c>
      <c r="N613">
        <f>VLOOKUP(A613, gaming_health_data!A:N, 7, FALSE)</f>
        <v>6</v>
      </c>
      <c r="O613">
        <f>VLOOKUP(A613, gaming_health_data!A:N, 9, FALSE)</f>
        <v>33</v>
      </c>
      <c r="P613">
        <f>VLOOKUP(A613, gaming_health_data!A:N, 10, FALSE)</f>
        <v>82</v>
      </c>
      <c r="Q613">
        <f>VLOOKUP(A613, gaming_health_data!A:N, 11, FALSE)</f>
        <v>35</v>
      </c>
      <c r="R613">
        <f>VLOOKUP(A613, gaming_health_data!A:N, 12, FALSE)</f>
        <v>50</v>
      </c>
      <c r="S613">
        <f>VLOOKUP(A613, gaming_health_data!A:N, 13, FALSE)</f>
        <v>51</v>
      </c>
      <c r="T613">
        <f>VLOOKUP(A613, gaming_health_data!A:N, 14, FALSE)</f>
        <v>29</v>
      </c>
    </row>
    <row r="614" spans="1:20" ht="15.75">
      <c r="A614">
        <v>10628</v>
      </c>
      <c r="B614" t="s">
        <v>1493</v>
      </c>
      <c r="C614">
        <v>22</v>
      </c>
      <c r="D614" t="s">
        <v>27</v>
      </c>
      <c r="E614" t="s">
        <v>53</v>
      </c>
      <c r="F614" s="3">
        <v>126607</v>
      </c>
      <c r="G614" t="s">
        <v>21</v>
      </c>
      <c r="H614" t="s">
        <v>21</v>
      </c>
      <c r="I614" s="4" t="str">
        <f>VLOOKUP(A614, gaming_health_data!A:N, 2, FALSE)</f>
        <v>PC</v>
      </c>
      <c r="J614" t="str">
        <f>VLOOKUP(A614, gaming_health_data!A:N, 3, FALSE)</f>
        <v>MMORPG</v>
      </c>
      <c r="K614" t="str">
        <f>VLOOKUP(A614, gaming_health_data!A:N, 4, FALSE)</f>
        <v>Competition</v>
      </c>
      <c r="L614">
        <f>VLOOKUP(A614, gaming_health_data!A:N, 5, FALSE)</f>
        <v>3</v>
      </c>
      <c r="M614">
        <f>VLOOKUP(A614, gaming_health_data!A:N, 6, FALSE)</f>
        <v>399</v>
      </c>
      <c r="N614">
        <f>VLOOKUP(A614, gaming_health_data!A:N, 7, FALSE)</f>
        <v>11</v>
      </c>
      <c r="O614">
        <f>VLOOKUP(A614, gaming_health_data!A:N, 9, FALSE)</f>
        <v>55</v>
      </c>
      <c r="P614">
        <f>VLOOKUP(A614, gaming_health_data!A:N, 10, FALSE)</f>
        <v>50</v>
      </c>
      <c r="Q614">
        <f>VLOOKUP(A614, gaming_health_data!A:N, 11, FALSE)</f>
        <v>61</v>
      </c>
      <c r="R614">
        <f>VLOOKUP(A614, gaming_health_data!A:N, 12, FALSE)</f>
        <v>25</v>
      </c>
      <c r="S614">
        <f>VLOOKUP(A614, gaming_health_data!A:N, 13, FALSE)</f>
        <v>34</v>
      </c>
      <c r="T614">
        <f>VLOOKUP(A614, gaming_health_data!A:N, 14, FALSE)</f>
        <v>22</v>
      </c>
    </row>
    <row r="615" spans="1:20" ht="15.75">
      <c r="A615">
        <v>10629</v>
      </c>
      <c r="B615" t="s">
        <v>1494</v>
      </c>
      <c r="C615">
        <v>21</v>
      </c>
      <c r="D615" t="s">
        <v>26</v>
      </c>
      <c r="E615" t="s">
        <v>53</v>
      </c>
      <c r="F615" s="3">
        <v>181537</v>
      </c>
      <c r="G615" t="s">
        <v>17</v>
      </c>
      <c r="H615" t="s">
        <v>21</v>
      </c>
      <c r="I615" s="4" t="str">
        <f>VLOOKUP(A615, gaming_health_data!A:N, 2, FALSE)</f>
        <v>PC</v>
      </c>
      <c r="J615" t="str">
        <f>VLOOKUP(A615, gaming_health_data!A:N, 3, FALSE)</f>
        <v>MMORPG</v>
      </c>
      <c r="K615" t="str">
        <f>VLOOKUP(A615, gaming_health_data!A:N, 4, FALSE)</f>
        <v>Relaxation</v>
      </c>
      <c r="L615">
        <f>VLOOKUP(A615, gaming_health_data!A:N, 5, FALSE)</f>
        <v>9</v>
      </c>
      <c r="M615">
        <f>VLOOKUP(A615, gaming_health_data!A:N, 6, FALSE)</f>
        <v>331</v>
      </c>
      <c r="N615">
        <f>VLOOKUP(A615, gaming_health_data!A:N, 7, FALSE)</f>
        <v>11</v>
      </c>
      <c r="O615">
        <f>VLOOKUP(A615, gaming_health_data!A:N, 9, FALSE)</f>
        <v>37</v>
      </c>
      <c r="P615">
        <f>VLOOKUP(A615, gaming_health_data!A:N, 10, FALSE)</f>
        <v>79</v>
      </c>
      <c r="Q615">
        <f>VLOOKUP(A615, gaming_health_data!A:N, 11, FALSE)</f>
        <v>37</v>
      </c>
      <c r="R615">
        <f>VLOOKUP(A615, gaming_health_data!A:N, 12, FALSE)</f>
        <v>76</v>
      </c>
      <c r="S615">
        <f>VLOOKUP(A615, gaming_health_data!A:N, 13, FALSE)</f>
        <v>57</v>
      </c>
      <c r="T615">
        <f>VLOOKUP(A615, gaming_health_data!A:N, 14, FALSE)</f>
        <v>11</v>
      </c>
    </row>
    <row r="616" spans="1:20" ht="15.75">
      <c r="A616">
        <v>10630</v>
      </c>
      <c r="B616" t="s">
        <v>1495</v>
      </c>
      <c r="C616">
        <v>28</v>
      </c>
      <c r="D616" t="s">
        <v>27</v>
      </c>
      <c r="E616" t="s">
        <v>44</v>
      </c>
      <c r="F616" s="3">
        <v>99881</v>
      </c>
      <c r="G616" t="s">
        <v>17</v>
      </c>
      <c r="H616" t="s">
        <v>17</v>
      </c>
      <c r="I616" s="4" t="str">
        <f>VLOOKUP(A616, gaming_health_data!A:N, 2, FALSE)</f>
        <v>PlayStation</v>
      </c>
      <c r="J616" t="str">
        <f>VLOOKUP(A616, gaming_health_data!A:N, 3, FALSE)</f>
        <v>Racing</v>
      </c>
      <c r="K616" t="str">
        <f>VLOOKUP(A616, gaming_health_data!A:N, 4, FALSE)</f>
        <v>Relaxation</v>
      </c>
      <c r="L616">
        <f>VLOOKUP(A616, gaming_health_data!A:N, 5, FALSE)</f>
        <v>7</v>
      </c>
      <c r="M616">
        <f>VLOOKUP(A616, gaming_health_data!A:N, 6, FALSE)</f>
        <v>973</v>
      </c>
      <c r="N616">
        <f>VLOOKUP(A616, gaming_health_data!A:N, 7, FALSE)</f>
        <v>6</v>
      </c>
      <c r="O616">
        <f>VLOOKUP(A616, gaming_health_data!A:N, 9, FALSE)</f>
        <v>68</v>
      </c>
      <c r="P616">
        <f>VLOOKUP(A616, gaming_health_data!A:N, 10, FALSE)</f>
        <v>7</v>
      </c>
      <c r="Q616">
        <f>VLOOKUP(A616, gaming_health_data!A:N, 11, FALSE)</f>
        <v>65</v>
      </c>
      <c r="R616">
        <f>VLOOKUP(A616, gaming_health_data!A:N, 12, FALSE)</f>
        <v>40</v>
      </c>
      <c r="S616">
        <f>VLOOKUP(A616, gaming_health_data!A:N, 13, FALSE)</f>
        <v>87</v>
      </c>
      <c r="T616">
        <f>VLOOKUP(A616, gaming_health_data!A:N, 14, FALSE)</f>
        <v>44</v>
      </c>
    </row>
    <row r="617" spans="1:20" ht="15.75">
      <c r="A617">
        <v>10631</v>
      </c>
      <c r="B617" t="s">
        <v>1496</v>
      </c>
      <c r="C617">
        <v>24</v>
      </c>
      <c r="D617" t="s">
        <v>15</v>
      </c>
      <c r="E617" t="s">
        <v>44</v>
      </c>
      <c r="F617" s="3">
        <v>104339</v>
      </c>
      <c r="G617" t="s">
        <v>21</v>
      </c>
      <c r="H617" t="s">
        <v>21</v>
      </c>
      <c r="I617" s="4" t="str">
        <f>VLOOKUP(A617, gaming_health_data!A:N, 2, FALSE)</f>
        <v>PlayStation</v>
      </c>
      <c r="J617" t="str">
        <f>VLOOKUP(A617, gaming_health_data!A:N, 3, FALSE)</f>
        <v>FPS</v>
      </c>
      <c r="K617" t="str">
        <f>VLOOKUP(A617, gaming_health_data!A:N, 4, FALSE)</f>
        <v>Stress Relief</v>
      </c>
      <c r="L617">
        <f>VLOOKUP(A617, gaming_health_data!A:N, 5, FALSE)</f>
        <v>2</v>
      </c>
      <c r="M617">
        <f>VLOOKUP(A617, gaming_health_data!A:N, 6, FALSE)</f>
        <v>288</v>
      </c>
      <c r="N617">
        <f>VLOOKUP(A617, gaming_health_data!A:N, 7, FALSE)</f>
        <v>9</v>
      </c>
      <c r="O617">
        <f>VLOOKUP(A617, gaming_health_data!A:N, 9, FALSE)</f>
        <v>36</v>
      </c>
      <c r="P617">
        <f>VLOOKUP(A617, gaming_health_data!A:N, 10, FALSE)</f>
        <v>64</v>
      </c>
      <c r="Q617">
        <f>VLOOKUP(A617, gaming_health_data!A:N, 11, FALSE)</f>
        <v>12</v>
      </c>
      <c r="R617">
        <f>VLOOKUP(A617, gaming_health_data!A:N, 12, FALSE)</f>
        <v>23</v>
      </c>
      <c r="S617">
        <f>VLOOKUP(A617, gaming_health_data!A:N, 13, FALSE)</f>
        <v>52</v>
      </c>
      <c r="T617">
        <f>VLOOKUP(A617, gaming_health_data!A:N, 14, FALSE)</f>
        <v>8</v>
      </c>
    </row>
    <row r="618" spans="1:20" ht="15.75">
      <c r="A618">
        <v>10632</v>
      </c>
      <c r="B618" t="s">
        <v>1497</v>
      </c>
      <c r="C618">
        <v>21</v>
      </c>
      <c r="D618" t="s">
        <v>15</v>
      </c>
      <c r="E618" t="s">
        <v>54</v>
      </c>
      <c r="F618" s="3">
        <v>7125</v>
      </c>
      <c r="G618" t="s">
        <v>17</v>
      </c>
      <c r="H618" t="s">
        <v>21</v>
      </c>
      <c r="I618" s="4" t="str">
        <f>VLOOKUP(A618, gaming_health_data!A:N, 2, FALSE)</f>
        <v>Tablet</v>
      </c>
      <c r="J618" t="str">
        <f>VLOOKUP(A618, gaming_health_data!A:N, 3, FALSE)</f>
        <v>MOBA</v>
      </c>
      <c r="K618" t="str">
        <f>VLOOKUP(A618, gaming_health_data!A:N, 4, FALSE)</f>
        <v>Boredom</v>
      </c>
      <c r="L618">
        <f>VLOOKUP(A618, gaming_health_data!A:N, 5, FALSE)</f>
        <v>8</v>
      </c>
      <c r="M618">
        <f>VLOOKUP(A618, gaming_health_data!A:N, 6, FALSE)</f>
        <v>680</v>
      </c>
      <c r="N618">
        <f>VLOOKUP(A618, gaming_health_data!A:N, 7, FALSE)</f>
        <v>4</v>
      </c>
      <c r="O618">
        <f>VLOOKUP(A618, gaming_health_data!A:N, 9, FALSE)</f>
        <v>57</v>
      </c>
      <c r="P618">
        <f>VLOOKUP(A618, gaming_health_data!A:N, 10, FALSE)</f>
        <v>14</v>
      </c>
      <c r="Q618">
        <f>VLOOKUP(A618, gaming_health_data!A:N, 11, FALSE)</f>
        <v>68</v>
      </c>
      <c r="R618">
        <f>VLOOKUP(A618, gaming_health_data!A:N, 12, FALSE)</f>
        <v>91</v>
      </c>
      <c r="S618">
        <f>VLOOKUP(A618, gaming_health_data!A:N, 13, FALSE)</f>
        <v>63</v>
      </c>
      <c r="T618">
        <f>VLOOKUP(A618, gaming_health_data!A:N, 14, FALSE)</f>
        <v>48</v>
      </c>
    </row>
    <row r="619" spans="1:20" ht="15.75">
      <c r="A619">
        <v>10633</v>
      </c>
      <c r="B619" t="s">
        <v>1498</v>
      </c>
      <c r="C619">
        <v>28</v>
      </c>
      <c r="D619" t="s">
        <v>26</v>
      </c>
      <c r="E619" t="s">
        <v>49</v>
      </c>
      <c r="F619" s="3">
        <v>117060</v>
      </c>
      <c r="G619" t="s">
        <v>21</v>
      </c>
      <c r="H619" t="s">
        <v>17</v>
      </c>
      <c r="I619" s="4" t="str">
        <f>VLOOKUP(A619, gaming_health_data!A:N, 2, FALSE)</f>
        <v>Nintendo</v>
      </c>
      <c r="J619" t="str">
        <f>VLOOKUP(A619, gaming_health_data!A:N, 3, FALSE)</f>
        <v>MMORPG</v>
      </c>
      <c r="K619" t="str">
        <f>VLOOKUP(A619, gaming_health_data!A:N, 4, FALSE)</f>
        <v>Habit</v>
      </c>
      <c r="L619">
        <f>VLOOKUP(A619, gaming_health_data!A:N, 5, FALSE)</f>
        <v>5</v>
      </c>
      <c r="M619">
        <f>VLOOKUP(A619, gaming_health_data!A:N, 6, FALSE)</f>
        <v>981</v>
      </c>
      <c r="N619">
        <f>VLOOKUP(A619, gaming_health_data!A:N, 7, FALSE)</f>
        <v>9</v>
      </c>
      <c r="O619">
        <f>VLOOKUP(A619, gaming_health_data!A:N, 9, FALSE)</f>
        <v>22</v>
      </c>
      <c r="P619">
        <f>VLOOKUP(A619, gaming_health_data!A:N, 10, FALSE)</f>
        <v>88</v>
      </c>
      <c r="Q619">
        <f>VLOOKUP(A619, gaming_health_data!A:N, 11, FALSE)</f>
        <v>20</v>
      </c>
      <c r="R619">
        <f>VLOOKUP(A619, gaming_health_data!A:N, 12, FALSE)</f>
        <v>57</v>
      </c>
      <c r="S619">
        <f>VLOOKUP(A619, gaming_health_data!A:N, 13, FALSE)</f>
        <v>68</v>
      </c>
      <c r="T619">
        <f>VLOOKUP(A619, gaming_health_data!A:N, 14, FALSE)</f>
        <v>56</v>
      </c>
    </row>
    <row r="620" spans="1:20" ht="15.75">
      <c r="A620">
        <v>10634</v>
      </c>
      <c r="B620" t="s">
        <v>1499</v>
      </c>
      <c r="C620">
        <v>27</v>
      </c>
      <c r="D620" t="s">
        <v>27</v>
      </c>
      <c r="E620" t="s">
        <v>53</v>
      </c>
      <c r="F620" s="3">
        <v>114112</v>
      </c>
      <c r="G620" t="s">
        <v>21</v>
      </c>
      <c r="H620" t="s">
        <v>21</v>
      </c>
      <c r="I620" s="4" t="str">
        <f>VLOOKUP(A620, gaming_health_data!A:N, 2, FALSE)</f>
        <v>Tablet</v>
      </c>
      <c r="J620" t="str">
        <f>VLOOKUP(A620, gaming_health_data!A:N, 3, FALSE)</f>
        <v>Sports</v>
      </c>
      <c r="K620" t="str">
        <f>VLOOKUP(A620, gaming_health_data!A:N, 4, FALSE)</f>
        <v>Stress Relief</v>
      </c>
      <c r="L620">
        <f>VLOOKUP(A620, gaming_health_data!A:N, 5, FALSE)</f>
        <v>7</v>
      </c>
      <c r="M620">
        <f>VLOOKUP(A620, gaming_health_data!A:N, 6, FALSE)</f>
        <v>569</v>
      </c>
      <c r="N620">
        <f>VLOOKUP(A620, gaming_health_data!A:N, 7, FALSE)</f>
        <v>6</v>
      </c>
      <c r="O620">
        <f>VLOOKUP(A620, gaming_health_data!A:N, 9, FALSE)</f>
        <v>52</v>
      </c>
      <c r="P620">
        <f>VLOOKUP(A620, gaming_health_data!A:N, 10, FALSE)</f>
        <v>50</v>
      </c>
      <c r="Q620">
        <f>VLOOKUP(A620, gaming_health_data!A:N, 11, FALSE)</f>
        <v>70</v>
      </c>
      <c r="R620">
        <f>VLOOKUP(A620, gaming_health_data!A:N, 12, FALSE)</f>
        <v>27</v>
      </c>
      <c r="S620">
        <f>VLOOKUP(A620, gaming_health_data!A:N, 13, FALSE)</f>
        <v>85</v>
      </c>
      <c r="T620">
        <f>VLOOKUP(A620, gaming_health_data!A:N, 14, FALSE)</f>
        <v>45</v>
      </c>
    </row>
    <row r="621" spans="1:20" ht="15.75">
      <c r="A621">
        <v>10635</v>
      </c>
      <c r="B621" t="s">
        <v>1500</v>
      </c>
      <c r="C621">
        <v>24</v>
      </c>
      <c r="D621" t="s">
        <v>27</v>
      </c>
      <c r="E621" t="s">
        <v>44</v>
      </c>
      <c r="F621" s="3">
        <v>167115</v>
      </c>
      <c r="G621" t="s">
        <v>21</v>
      </c>
      <c r="H621" t="s">
        <v>17</v>
      </c>
      <c r="I621" s="4" t="str">
        <f>VLOOKUP(A621, gaming_health_data!A:N, 2, FALSE)</f>
        <v>Xbox</v>
      </c>
      <c r="J621" t="str">
        <f>VLOOKUP(A621, gaming_health_data!A:N, 3, FALSE)</f>
        <v>Horror</v>
      </c>
      <c r="K621" t="str">
        <f>VLOOKUP(A621, gaming_health_data!A:N, 4, FALSE)</f>
        <v>Competition</v>
      </c>
      <c r="L621">
        <f>VLOOKUP(A621, gaming_health_data!A:N, 5, FALSE)</f>
        <v>4</v>
      </c>
      <c r="M621">
        <f>VLOOKUP(A621, gaming_health_data!A:N, 6, FALSE)</f>
        <v>732</v>
      </c>
      <c r="N621">
        <f>VLOOKUP(A621, gaming_health_data!A:N, 7, FALSE)</f>
        <v>4</v>
      </c>
      <c r="O621">
        <f>VLOOKUP(A621, gaming_health_data!A:N, 9, FALSE)</f>
        <v>43</v>
      </c>
      <c r="P621">
        <f>VLOOKUP(A621, gaming_health_data!A:N, 10, FALSE)</f>
        <v>35</v>
      </c>
      <c r="Q621">
        <f>VLOOKUP(A621, gaming_health_data!A:N, 11, FALSE)</f>
        <v>16</v>
      </c>
      <c r="R621">
        <f>VLOOKUP(A621, gaming_health_data!A:N, 12, FALSE)</f>
        <v>49</v>
      </c>
      <c r="S621">
        <f>VLOOKUP(A621, gaming_health_data!A:N, 13, FALSE)</f>
        <v>90</v>
      </c>
      <c r="T621">
        <f>VLOOKUP(A621, gaming_health_data!A:N, 14, FALSE)</f>
        <v>77</v>
      </c>
    </row>
    <row r="622" spans="1:20" ht="15.75">
      <c r="A622">
        <v>10637</v>
      </c>
      <c r="B622" t="s">
        <v>1501</v>
      </c>
      <c r="C622">
        <v>33</v>
      </c>
      <c r="D622" t="s">
        <v>26</v>
      </c>
      <c r="E622" t="s">
        <v>39</v>
      </c>
      <c r="F622" s="3">
        <v>100058</v>
      </c>
      <c r="G622" t="s">
        <v>17</v>
      </c>
      <c r="H622" t="s">
        <v>21</v>
      </c>
      <c r="I622" s="4" t="str">
        <f>VLOOKUP(A622, gaming_health_data!A:N, 2, FALSE)</f>
        <v>Cell Phone</v>
      </c>
      <c r="J622" t="str">
        <f>VLOOKUP(A622, gaming_health_data!A:N, 3, FALSE)</f>
        <v>MOBA</v>
      </c>
      <c r="K622" t="str">
        <f>VLOOKUP(A622, gaming_health_data!A:N, 4, FALSE)</f>
        <v>Social Interaction</v>
      </c>
      <c r="L622">
        <f>VLOOKUP(A622, gaming_health_data!A:N, 5, FALSE)</f>
        <v>11</v>
      </c>
      <c r="M622">
        <f>VLOOKUP(A622, gaming_health_data!A:N, 6, FALSE)</f>
        <v>628</v>
      </c>
      <c r="N622">
        <f>VLOOKUP(A622, gaming_health_data!A:N, 7, FALSE)</f>
        <v>6</v>
      </c>
      <c r="O622">
        <f>VLOOKUP(A622, gaming_health_data!A:N, 9, FALSE)</f>
        <v>67</v>
      </c>
      <c r="P622">
        <f>VLOOKUP(A622, gaming_health_data!A:N, 10, FALSE)</f>
        <v>28</v>
      </c>
      <c r="Q622">
        <f>VLOOKUP(A622, gaming_health_data!A:N, 11, FALSE)</f>
        <v>33</v>
      </c>
      <c r="R622">
        <f>VLOOKUP(A622, gaming_health_data!A:N, 12, FALSE)</f>
        <v>49</v>
      </c>
      <c r="S622">
        <f>VLOOKUP(A622, gaming_health_data!A:N, 13, FALSE)</f>
        <v>78</v>
      </c>
      <c r="T622">
        <f>VLOOKUP(A622, gaming_health_data!A:N, 14, FALSE)</f>
        <v>43</v>
      </c>
    </row>
    <row r="623" spans="1:20" ht="15.75">
      <c r="A623">
        <v>10638</v>
      </c>
      <c r="B623" t="s">
        <v>1502</v>
      </c>
      <c r="C623">
        <v>26</v>
      </c>
      <c r="D623" t="s">
        <v>27</v>
      </c>
      <c r="E623" t="s">
        <v>49</v>
      </c>
      <c r="F623" s="3">
        <v>147099</v>
      </c>
      <c r="G623" t="s">
        <v>17</v>
      </c>
      <c r="H623" t="s">
        <v>21</v>
      </c>
      <c r="I623" s="4" t="str">
        <f>VLOOKUP(A623, gaming_health_data!A:N, 2, FALSE)</f>
        <v>Xbox</v>
      </c>
      <c r="J623" t="str">
        <f>VLOOKUP(A623, gaming_health_data!A:N, 3, FALSE)</f>
        <v>Horror</v>
      </c>
      <c r="K623" t="str">
        <f>VLOOKUP(A623, gaming_health_data!A:N, 4, FALSE)</f>
        <v>Challenge</v>
      </c>
      <c r="L623">
        <f>VLOOKUP(A623, gaming_health_data!A:N, 5, FALSE)</f>
        <v>9</v>
      </c>
      <c r="M623">
        <f>VLOOKUP(A623, gaming_health_data!A:N, 6, FALSE)</f>
        <v>423</v>
      </c>
      <c r="N623">
        <f>VLOOKUP(A623, gaming_health_data!A:N, 7, FALSE)</f>
        <v>9</v>
      </c>
      <c r="O623">
        <f>VLOOKUP(A623, gaming_health_data!A:N, 9, FALSE)</f>
        <v>23</v>
      </c>
      <c r="P623">
        <f>VLOOKUP(A623, gaming_health_data!A:N, 10, FALSE)</f>
        <v>36</v>
      </c>
      <c r="Q623">
        <f>VLOOKUP(A623, gaming_health_data!A:N, 11, FALSE)</f>
        <v>16</v>
      </c>
      <c r="R623">
        <f>VLOOKUP(A623, gaming_health_data!A:N, 12, FALSE)</f>
        <v>16</v>
      </c>
      <c r="S623">
        <f>VLOOKUP(A623, gaming_health_data!A:N, 13, FALSE)</f>
        <v>11</v>
      </c>
      <c r="T623">
        <f>VLOOKUP(A623, gaming_health_data!A:N, 14, FALSE)</f>
        <v>50</v>
      </c>
    </row>
    <row r="624" spans="1:20" ht="15.75">
      <c r="A624">
        <v>10639</v>
      </c>
      <c r="B624" t="s">
        <v>1503</v>
      </c>
      <c r="C624">
        <v>25</v>
      </c>
      <c r="D624" t="s">
        <v>27</v>
      </c>
      <c r="E624" t="s">
        <v>36</v>
      </c>
      <c r="F624" s="3">
        <v>195249</v>
      </c>
      <c r="G624" t="s">
        <v>21</v>
      </c>
      <c r="H624" t="s">
        <v>21</v>
      </c>
      <c r="I624" s="4" t="str">
        <f>VLOOKUP(A624, gaming_health_data!A:N, 2, FALSE)</f>
        <v>Nintendo</v>
      </c>
      <c r="J624" t="str">
        <f>VLOOKUP(A624, gaming_health_data!A:N, 3, FALSE)</f>
        <v>Horror</v>
      </c>
      <c r="K624" t="str">
        <f>VLOOKUP(A624, gaming_health_data!A:N, 4, FALSE)</f>
        <v>Habit</v>
      </c>
      <c r="L624">
        <f>VLOOKUP(A624, gaming_health_data!A:N, 5, FALSE)</f>
        <v>7</v>
      </c>
      <c r="M624">
        <f>VLOOKUP(A624, gaming_health_data!A:N, 6, FALSE)</f>
        <v>525</v>
      </c>
      <c r="N624">
        <f>VLOOKUP(A624, gaming_health_data!A:N, 7, FALSE)</f>
        <v>7</v>
      </c>
      <c r="O624">
        <f>VLOOKUP(A624, gaming_health_data!A:N, 9, FALSE)</f>
        <v>39</v>
      </c>
      <c r="P624">
        <f>VLOOKUP(A624, gaming_health_data!A:N, 10, FALSE)</f>
        <v>38</v>
      </c>
      <c r="Q624">
        <f>VLOOKUP(A624, gaming_health_data!A:N, 11, FALSE)</f>
        <v>66</v>
      </c>
      <c r="R624">
        <f>VLOOKUP(A624, gaming_health_data!A:N, 12, FALSE)</f>
        <v>23</v>
      </c>
      <c r="S624">
        <f>VLOOKUP(A624, gaming_health_data!A:N, 13, FALSE)</f>
        <v>66</v>
      </c>
      <c r="T624">
        <f>VLOOKUP(A624, gaming_health_data!A:N, 14, FALSE)</f>
        <v>57</v>
      </c>
    </row>
    <row r="625" spans="1:20" ht="15.75">
      <c r="A625">
        <v>10640</v>
      </c>
      <c r="B625" t="s">
        <v>1504</v>
      </c>
      <c r="C625">
        <v>24</v>
      </c>
      <c r="D625" t="s">
        <v>27</v>
      </c>
      <c r="E625" t="s">
        <v>27</v>
      </c>
      <c r="F625" s="3">
        <v>21079</v>
      </c>
      <c r="G625" t="s">
        <v>21</v>
      </c>
      <c r="H625" t="s">
        <v>17</v>
      </c>
      <c r="I625" s="4" t="str">
        <f>VLOOKUP(A625, gaming_health_data!A:N, 2, FALSE)</f>
        <v>Tablet</v>
      </c>
      <c r="J625" t="str">
        <f>VLOOKUP(A625, gaming_health_data!A:N, 3, FALSE)</f>
        <v>Racing</v>
      </c>
      <c r="K625" t="str">
        <f>VLOOKUP(A625, gaming_health_data!A:N, 4, FALSE)</f>
        <v>Relaxation</v>
      </c>
      <c r="L625">
        <f>VLOOKUP(A625, gaming_health_data!A:N, 5, FALSE)</f>
        <v>9</v>
      </c>
      <c r="M625">
        <f>VLOOKUP(A625, gaming_health_data!A:N, 6, FALSE)</f>
        <v>463</v>
      </c>
      <c r="N625">
        <f>VLOOKUP(A625, gaming_health_data!A:N, 7, FALSE)</f>
        <v>11</v>
      </c>
      <c r="O625">
        <f>VLOOKUP(A625, gaming_health_data!A:N, 9, FALSE)</f>
        <v>95</v>
      </c>
      <c r="P625">
        <f>VLOOKUP(A625, gaming_health_data!A:N, 10, FALSE)</f>
        <v>42</v>
      </c>
      <c r="Q625">
        <f>VLOOKUP(A625, gaming_health_data!A:N, 11, FALSE)</f>
        <v>22</v>
      </c>
      <c r="R625">
        <f>VLOOKUP(A625, gaming_health_data!A:N, 12, FALSE)</f>
        <v>9</v>
      </c>
      <c r="S625">
        <f>VLOOKUP(A625, gaming_health_data!A:N, 13, FALSE)</f>
        <v>16</v>
      </c>
      <c r="T625">
        <f>VLOOKUP(A625, gaming_health_data!A:N, 14, FALSE)</f>
        <v>29</v>
      </c>
    </row>
    <row r="626" spans="1:20" ht="15.75">
      <c r="A626">
        <v>10642</v>
      </c>
      <c r="B626" t="s">
        <v>1505</v>
      </c>
      <c r="C626">
        <v>34</v>
      </c>
      <c r="D626" t="s">
        <v>15</v>
      </c>
      <c r="E626" t="s">
        <v>53</v>
      </c>
      <c r="F626" s="3">
        <v>46036</v>
      </c>
      <c r="G626" t="s">
        <v>17</v>
      </c>
      <c r="H626" t="s">
        <v>21</v>
      </c>
      <c r="I626" s="4" t="str">
        <f>VLOOKUP(A626, gaming_health_data!A:N, 2, FALSE)</f>
        <v>Tablet</v>
      </c>
      <c r="J626" t="str">
        <f>VLOOKUP(A626, gaming_health_data!A:N, 3, FALSE)</f>
        <v>FPS</v>
      </c>
      <c r="K626" t="str">
        <f>VLOOKUP(A626, gaming_health_data!A:N, 4, FALSE)</f>
        <v>Competition</v>
      </c>
      <c r="L626">
        <f>VLOOKUP(A626, gaming_health_data!A:N, 5, FALSE)</f>
        <v>4</v>
      </c>
      <c r="M626">
        <f>VLOOKUP(A626, gaming_health_data!A:N, 6, FALSE)</f>
        <v>587</v>
      </c>
      <c r="N626">
        <f>VLOOKUP(A626, gaming_health_data!A:N, 7, FALSE)</f>
        <v>6</v>
      </c>
      <c r="O626">
        <f>VLOOKUP(A626, gaming_health_data!A:N, 9, FALSE)</f>
        <v>68</v>
      </c>
      <c r="P626">
        <f>VLOOKUP(A626, gaming_health_data!A:N, 10, FALSE)</f>
        <v>45</v>
      </c>
      <c r="Q626">
        <f>VLOOKUP(A626, gaming_health_data!A:N, 11, FALSE)</f>
        <v>60</v>
      </c>
      <c r="R626">
        <f>VLOOKUP(A626, gaming_health_data!A:N, 12, FALSE)</f>
        <v>36</v>
      </c>
      <c r="S626">
        <f>VLOOKUP(A626, gaming_health_data!A:N, 13, FALSE)</f>
        <v>44</v>
      </c>
      <c r="T626">
        <f>VLOOKUP(A626, gaming_health_data!A:N, 14, FALSE)</f>
        <v>92</v>
      </c>
    </row>
    <row r="627" spans="1:20" ht="15.75">
      <c r="A627">
        <v>10643</v>
      </c>
      <c r="B627" t="s">
        <v>1506</v>
      </c>
      <c r="C627">
        <v>21</v>
      </c>
      <c r="D627" t="s">
        <v>15</v>
      </c>
      <c r="E627" t="s">
        <v>53</v>
      </c>
      <c r="F627" s="3">
        <v>96147</v>
      </c>
      <c r="G627" t="s">
        <v>21</v>
      </c>
      <c r="H627" t="s">
        <v>21</v>
      </c>
      <c r="I627" s="4" t="str">
        <f>VLOOKUP(A627, gaming_health_data!A:N, 2, FALSE)</f>
        <v>PlayStation</v>
      </c>
      <c r="J627" t="str">
        <f>VLOOKUP(A627, gaming_health_data!A:N, 3, FALSE)</f>
        <v>Survival</v>
      </c>
      <c r="K627" t="str">
        <f>VLOOKUP(A627, gaming_health_data!A:N, 4, FALSE)</f>
        <v>Entertainment</v>
      </c>
      <c r="L627">
        <f>VLOOKUP(A627, gaming_health_data!A:N, 5, FALSE)</f>
        <v>2</v>
      </c>
      <c r="M627">
        <f>VLOOKUP(A627, gaming_health_data!A:N, 6, FALSE)</f>
        <v>187</v>
      </c>
      <c r="N627">
        <f>VLOOKUP(A627, gaming_health_data!A:N, 7, FALSE)</f>
        <v>8</v>
      </c>
      <c r="O627">
        <f>VLOOKUP(A627, gaming_health_data!A:N, 9, FALSE)</f>
        <v>26</v>
      </c>
      <c r="P627">
        <f>VLOOKUP(A627, gaming_health_data!A:N, 10, FALSE)</f>
        <v>55</v>
      </c>
      <c r="Q627">
        <f>VLOOKUP(A627, gaming_health_data!A:N, 11, FALSE)</f>
        <v>66</v>
      </c>
      <c r="R627">
        <f>VLOOKUP(A627, gaming_health_data!A:N, 12, FALSE)</f>
        <v>66</v>
      </c>
      <c r="S627">
        <f>VLOOKUP(A627, gaming_health_data!A:N, 13, FALSE)</f>
        <v>37</v>
      </c>
      <c r="T627">
        <f>VLOOKUP(A627, gaming_health_data!A:N, 14, FALSE)</f>
        <v>42</v>
      </c>
    </row>
    <row r="628" spans="1:20" ht="15.75">
      <c r="A628">
        <v>10644</v>
      </c>
      <c r="B628" t="s">
        <v>1507</v>
      </c>
      <c r="C628">
        <v>24</v>
      </c>
      <c r="D628" t="s">
        <v>26</v>
      </c>
      <c r="E628" t="s">
        <v>27</v>
      </c>
      <c r="F628" s="3">
        <v>139315</v>
      </c>
      <c r="G628" t="s">
        <v>17</v>
      </c>
      <c r="H628" t="s">
        <v>21</v>
      </c>
      <c r="I628" s="4" t="str">
        <f>VLOOKUP(A628, gaming_health_data!A:N, 2, FALSE)</f>
        <v>PlayStation</v>
      </c>
      <c r="J628" t="str">
        <f>VLOOKUP(A628, gaming_health_data!A:N, 3, FALSE)</f>
        <v>Strategy</v>
      </c>
      <c r="K628" t="str">
        <f>VLOOKUP(A628, gaming_health_data!A:N, 4, FALSE)</f>
        <v>Challenge</v>
      </c>
      <c r="L628">
        <f>VLOOKUP(A628, gaming_health_data!A:N, 5, FALSE)</f>
        <v>2</v>
      </c>
      <c r="M628">
        <f>VLOOKUP(A628, gaming_health_data!A:N, 6, FALSE)</f>
        <v>960</v>
      </c>
      <c r="N628">
        <f>VLOOKUP(A628, gaming_health_data!A:N, 7, FALSE)</f>
        <v>11</v>
      </c>
      <c r="O628">
        <f>VLOOKUP(A628, gaming_health_data!A:N, 9, FALSE)</f>
        <v>35</v>
      </c>
      <c r="P628">
        <f>VLOOKUP(A628, gaming_health_data!A:N, 10, FALSE)</f>
        <v>51</v>
      </c>
      <c r="Q628">
        <f>VLOOKUP(A628, gaming_health_data!A:N, 11, FALSE)</f>
        <v>67</v>
      </c>
      <c r="R628">
        <f>VLOOKUP(A628, gaming_health_data!A:N, 12, FALSE)</f>
        <v>36</v>
      </c>
      <c r="S628">
        <f>VLOOKUP(A628, gaming_health_data!A:N, 13, FALSE)</f>
        <v>99</v>
      </c>
      <c r="T628">
        <f>VLOOKUP(A628, gaming_health_data!A:N, 14, FALSE)</f>
        <v>38</v>
      </c>
    </row>
    <row r="629" spans="1:20" ht="15.75">
      <c r="A629">
        <v>10645</v>
      </c>
      <c r="B629" t="s">
        <v>1508</v>
      </c>
      <c r="C629">
        <v>22</v>
      </c>
      <c r="D629" t="s">
        <v>15</v>
      </c>
      <c r="E629" t="s">
        <v>49</v>
      </c>
      <c r="F629" s="3">
        <v>154011</v>
      </c>
      <c r="G629" t="s">
        <v>17</v>
      </c>
      <c r="H629" t="s">
        <v>17</v>
      </c>
      <c r="I629" s="4" t="str">
        <f>VLOOKUP(A629, gaming_health_data!A:N, 2, FALSE)</f>
        <v>Cell Phone</v>
      </c>
      <c r="J629" t="str">
        <f>VLOOKUP(A629, gaming_health_data!A:N, 3, FALSE)</f>
        <v>MMORPG</v>
      </c>
      <c r="K629" t="str">
        <f>VLOOKUP(A629, gaming_health_data!A:N, 4, FALSE)</f>
        <v>Competition</v>
      </c>
      <c r="L629">
        <f>VLOOKUP(A629, gaming_health_data!A:N, 5, FALSE)</f>
        <v>1</v>
      </c>
      <c r="M629">
        <f>VLOOKUP(A629, gaming_health_data!A:N, 6, FALSE)</f>
        <v>755</v>
      </c>
      <c r="N629">
        <f>VLOOKUP(A629, gaming_health_data!A:N, 7, FALSE)</f>
        <v>9</v>
      </c>
      <c r="O629">
        <f>VLOOKUP(A629, gaming_health_data!A:N, 9, FALSE)</f>
        <v>38</v>
      </c>
      <c r="P629">
        <f>VLOOKUP(A629, gaming_health_data!A:N, 10, FALSE)</f>
        <v>8</v>
      </c>
      <c r="Q629">
        <f>VLOOKUP(A629, gaming_health_data!A:N, 11, FALSE)</f>
        <v>62</v>
      </c>
      <c r="R629">
        <f>VLOOKUP(A629, gaming_health_data!A:N, 12, FALSE)</f>
        <v>26</v>
      </c>
      <c r="S629">
        <f>VLOOKUP(A629, gaming_health_data!A:N, 13, FALSE)</f>
        <v>2</v>
      </c>
      <c r="T629">
        <f>VLOOKUP(A629, gaming_health_data!A:N, 14, FALSE)</f>
        <v>70</v>
      </c>
    </row>
    <row r="630" spans="1:20" ht="15.75">
      <c r="A630">
        <v>10646</v>
      </c>
      <c r="B630" t="s">
        <v>1509</v>
      </c>
      <c r="C630">
        <v>33</v>
      </c>
      <c r="D630" t="s">
        <v>27</v>
      </c>
      <c r="E630" t="s">
        <v>44</v>
      </c>
      <c r="F630" s="3">
        <v>160086</v>
      </c>
      <c r="G630" t="s">
        <v>17</v>
      </c>
      <c r="H630" t="s">
        <v>17</v>
      </c>
      <c r="I630" s="4" t="str">
        <f>VLOOKUP(A630, gaming_health_data!A:N, 2, FALSE)</f>
        <v>Cell Phone</v>
      </c>
      <c r="J630" t="str">
        <f>VLOOKUP(A630, gaming_health_data!A:N, 3, FALSE)</f>
        <v>Survival</v>
      </c>
      <c r="K630" t="str">
        <f>VLOOKUP(A630, gaming_health_data!A:N, 4, FALSE)</f>
        <v>Challenge</v>
      </c>
      <c r="L630">
        <f>VLOOKUP(A630, gaming_health_data!A:N, 5, FALSE)</f>
        <v>2</v>
      </c>
      <c r="M630">
        <f>VLOOKUP(A630, gaming_health_data!A:N, 6, FALSE)</f>
        <v>253</v>
      </c>
      <c r="N630">
        <f>VLOOKUP(A630, gaming_health_data!A:N, 7, FALSE)</f>
        <v>7</v>
      </c>
      <c r="O630">
        <f>VLOOKUP(A630, gaming_health_data!A:N, 9, FALSE)</f>
        <v>79</v>
      </c>
      <c r="P630">
        <f>VLOOKUP(A630, gaming_health_data!A:N, 10, FALSE)</f>
        <v>39</v>
      </c>
      <c r="Q630">
        <f>VLOOKUP(A630, gaming_health_data!A:N, 11, FALSE)</f>
        <v>90</v>
      </c>
      <c r="R630">
        <f>VLOOKUP(A630, gaming_health_data!A:N, 12, FALSE)</f>
        <v>46</v>
      </c>
      <c r="S630">
        <f>VLOOKUP(A630, gaming_health_data!A:N, 13, FALSE)</f>
        <v>3</v>
      </c>
      <c r="T630">
        <f>VLOOKUP(A630, gaming_health_data!A:N, 14, FALSE)</f>
        <v>72</v>
      </c>
    </row>
    <row r="631" spans="1:20" ht="15.75">
      <c r="A631">
        <v>10647</v>
      </c>
      <c r="B631" t="s">
        <v>1510</v>
      </c>
      <c r="C631">
        <v>30</v>
      </c>
      <c r="D631" t="s">
        <v>27</v>
      </c>
      <c r="E631" t="s">
        <v>30</v>
      </c>
      <c r="F631" s="3">
        <v>101482</v>
      </c>
      <c r="G631" t="s">
        <v>17</v>
      </c>
      <c r="H631" t="s">
        <v>21</v>
      </c>
      <c r="I631" s="4" t="str">
        <f>VLOOKUP(A631, gaming_health_data!A:N, 2, FALSE)</f>
        <v>Nintendo</v>
      </c>
      <c r="J631" t="str">
        <f>VLOOKUP(A631, gaming_health_data!A:N, 3, FALSE)</f>
        <v>Strategy</v>
      </c>
      <c r="K631" t="str">
        <f>VLOOKUP(A631, gaming_health_data!A:N, 4, FALSE)</f>
        <v>Stress Relief</v>
      </c>
      <c r="L631">
        <f>VLOOKUP(A631, gaming_health_data!A:N, 5, FALSE)</f>
        <v>3</v>
      </c>
      <c r="M631">
        <f>VLOOKUP(A631, gaming_health_data!A:N, 6, FALSE)</f>
        <v>558</v>
      </c>
      <c r="N631">
        <f>VLOOKUP(A631, gaming_health_data!A:N, 7, FALSE)</f>
        <v>6</v>
      </c>
      <c r="O631">
        <f>VLOOKUP(A631, gaming_health_data!A:N, 9, FALSE)</f>
        <v>11</v>
      </c>
      <c r="P631">
        <f>VLOOKUP(A631, gaming_health_data!A:N, 10, FALSE)</f>
        <v>9</v>
      </c>
      <c r="Q631">
        <f>VLOOKUP(A631, gaming_health_data!A:N, 11, FALSE)</f>
        <v>57</v>
      </c>
      <c r="R631">
        <f>VLOOKUP(A631, gaming_health_data!A:N, 12, FALSE)</f>
        <v>33</v>
      </c>
      <c r="S631">
        <f>VLOOKUP(A631, gaming_health_data!A:N, 13, FALSE)</f>
        <v>41</v>
      </c>
      <c r="T631">
        <f>VLOOKUP(A631, gaming_health_data!A:N, 14, FALSE)</f>
        <v>32</v>
      </c>
    </row>
    <row r="632" spans="1:20" ht="15.75">
      <c r="A632">
        <v>10648</v>
      </c>
      <c r="B632" t="s">
        <v>1511</v>
      </c>
      <c r="C632">
        <v>24</v>
      </c>
      <c r="D632" t="s">
        <v>27</v>
      </c>
      <c r="E632" t="s">
        <v>44</v>
      </c>
      <c r="F632" s="3">
        <v>11043</v>
      </c>
      <c r="G632" t="s">
        <v>21</v>
      </c>
      <c r="H632" t="s">
        <v>21</v>
      </c>
      <c r="I632" s="4" t="str">
        <f>VLOOKUP(A632, gaming_health_data!A:N, 2, FALSE)</f>
        <v>Nintendo</v>
      </c>
      <c r="J632" t="str">
        <f>VLOOKUP(A632, gaming_health_data!A:N, 3, FALSE)</f>
        <v>Strategy</v>
      </c>
      <c r="K632" t="str">
        <f>VLOOKUP(A632, gaming_health_data!A:N, 4, FALSE)</f>
        <v>Relaxation</v>
      </c>
      <c r="L632">
        <f>VLOOKUP(A632, gaming_health_data!A:N, 5, FALSE)</f>
        <v>2</v>
      </c>
      <c r="M632">
        <f>VLOOKUP(A632, gaming_health_data!A:N, 6, FALSE)</f>
        <v>917</v>
      </c>
      <c r="N632">
        <f>VLOOKUP(A632, gaming_health_data!A:N, 7, FALSE)</f>
        <v>8</v>
      </c>
      <c r="O632">
        <f>VLOOKUP(A632, gaming_health_data!A:N, 9, FALSE)</f>
        <v>72</v>
      </c>
      <c r="P632">
        <f>VLOOKUP(A632, gaming_health_data!A:N, 10, FALSE)</f>
        <v>15</v>
      </c>
      <c r="Q632">
        <f>VLOOKUP(A632, gaming_health_data!A:N, 11, FALSE)</f>
        <v>63</v>
      </c>
      <c r="R632">
        <f>VLOOKUP(A632, gaming_health_data!A:N, 12, FALSE)</f>
        <v>55</v>
      </c>
      <c r="S632">
        <f>VLOOKUP(A632, gaming_health_data!A:N, 13, FALSE)</f>
        <v>23</v>
      </c>
      <c r="T632">
        <f>VLOOKUP(A632, gaming_health_data!A:N, 14, FALSE)</f>
        <v>31</v>
      </c>
    </row>
    <row r="633" spans="1:20" ht="15.75">
      <c r="A633">
        <v>10649</v>
      </c>
      <c r="B633" t="s">
        <v>1512</v>
      </c>
      <c r="C633">
        <v>19</v>
      </c>
      <c r="D633" t="s">
        <v>15</v>
      </c>
      <c r="E633" t="s">
        <v>36</v>
      </c>
      <c r="F633" s="3">
        <v>154187</v>
      </c>
      <c r="G633" t="s">
        <v>21</v>
      </c>
      <c r="H633" t="s">
        <v>21</v>
      </c>
      <c r="I633" s="4" t="str">
        <f>VLOOKUP(A633, gaming_health_data!A:N, 2, FALSE)</f>
        <v>PC</v>
      </c>
      <c r="J633" t="str">
        <f>VLOOKUP(A633, gaming_health_data!A:N, 3, FALSE)</f>
        <v>Survival</v>
      </c>
      <c r="K633" t="str">
        <f>VLOOKUP(A633, gaming_health_data!A:N, 4, FALSE)</f>
        <v>Social Interaction</v>
      </c>
      <c r="L633">
        <f>VLOOKUP(A633, gaming_health_data!A:N, 5, FALSE)</f>
        <v>8</v>
      </c>
      <c r="M633">
        <f>VLOOKUP(A633, gaming_health_data!A:N, 6, FALSE)</f>
        <v>225</v>
      </c>
      <c r="N633">
        <f>VLOOKUP(A633, gaming_health_data!A:N, 7, FALSE)</f>
        <v>8</v>
      </c>
      <c r="O633">
        <f>VLOOKUP(A633, gaming_health_data!A:N, 9, FALSE)</f>
        <v>33</v>
      </c>
      <c r="P633">
        <f>VLOOKUP(A633, gaming_health_data!A:N, 10, FALSE)</f>
        <v>66</v>
      </c>
      <c r="Q633">
        <f>VLOOKUP(A633, gaming_health_data!A:N, 11, FALSE)</f>
        <v>98</v>
      </c>
      <c r="R633">
        <f>VLOOKUP(A633, gaming_health_data!A:N, 12, FALSE)</f>
        <v>61</v>
      </c>
      <c r="S633">
        <f>VLOOKUP(A633, gaming_health_data!A:N, 13, FALSE)</f>
        <v>48</v>
      </c>
      <c r="T633">
        <f>VLOOKUP(A633, gaming_health_data!A:N, 14, FALSE)</f>
        <v>38</v>
      </c>
    </row>
    <row r="634" spans="1:20" ht="15.75">
      <c r="A634">
        <v>10650</v>
      </c>
      <c r="B634" t="s">
        <v>1513</v>
      </c>
      <c r="C634">
        <v>32</v>
      </c>
      <c r="D634" t="s">
        <v>15</v>
      </c>
      <c r="E634" t="s">
        <v>39</v>
      </c>
      <c r="F634" s="3">
        <v>150780</v>
      </c>
      <c r="G634" t="s">
        <v>17</v>
      </c>
      <c r="H634" t="s">
        <v>21</v>
      </c>
      <c r="I634" s="4" t="str">
        <f>VLOOKUP(A634, gaming_health_data!A:N, 2, FALSE)</f>
        <v>PlayStation</v>
      </c>
      <c r="J634" t="str">
        <f>VLOOKUP(A634, gaming_health_data!A:N, 3, FALSE)</f>
        <v>Strategy</v>
      </c>
      <c r="K634" t="str">
        <f>VLOOKUP(A634, gaming_health_data!A:N, 4, FALSE)</f>
        <v>Loneliness</v>
      </c>
      <c r="L634">
        <f>VLOOKUP(A634, gaming_health_data!A:N, 5, FALSE)</f>
        <v>1</v>
      </c>
      <c r="M634">
        <f>VLOOKUP(A634, gaming_health_data!A:N, 6, FALSE)</f>
        <v>593</v>
      </c>
      <c r="N634">
        <f>VLOOKUP(A634, gaming_health_data!A:N, 7, FALSE)</f>
        <v>5</v>
      </c>
      <c r="O634">
        <f>VLOOKUP(A634, gaming_health_data!A:N, 9, FALSE)</f>
        <v>14</v>
      </c>
      <c r="P634">
        <f>VLOOKUP(A634, gaming_health_data!A:N, 10, FALSE)</f>
        <v>60</v>
      </c>
      <c r="Q634">
        <f>VLOOKUP(A634, gaming_health_data!A:N, 11, FALSE)</f>
        <v>25</v>
      </c>
      <c r="R634">
        <f>VLOOKUP(A634, gaming_health_data!A:N, 12, FALSE)</f>
        <v>76</v>
      </c>
      <c r="S634">
        <f>VLOOKUP(A634, gaming_health_data!A:N, 13, FALSE)</f>
        <v>63</v>
      </c>
      <c r="T634">
        <f>VLOOKUP(A634, gaming_health_data!A:N, 14, FALSE)</f>
        <v>81</v>
      </c>
    </row>
    <row r="635" spans="1:20" ht="15.75">
      <c r="A635">
        <v>10651</v>
      </c>
      <c r="B635" t="s">
        <v>1514</v>
      </c>
      <c r="C635">
        <v>24</v>
      </c>
      <c r="D635" t="s">
        <v>27</v>
      </c>
      <c r="E635" t="s">
        <v>36</v>
      </c>
      <c r="F635" s="3">
        <v>195457</v>
      </c>
      <c r="G635" t="s">
        <v>21</v>
      </c>
      <c r="H635" t="s">
        <v>17</v>
      </c>
      <c r="I635" s="4" t="str">
        <f>VLOOKUP(A635, gaming_health_data!A:N, 2, FALSE)</f>
        <v>Cell Phone</v>
      </c>
      <c r="J635" t="str">
        <f>VLOOKUP(A635, gaming_health_data!A:N, 3, FALSE)</f>
        <v>Strategy</v>
      </c>
      <c r="K635" t="str">
        <f>VLOOKUP(A635, gaming_health_data!A:N, 4, FALSE)</f>
        <v>Challenge</v>
      </c>
      <c r="L635">
        <f>VLOOKUP(A635, gaming_health_data!A:N, 5, FALSE)</f>
        <v>2</v>
      </c>
      <c r="M635">
        <f>VLOOKUP(A635, gaming_health_data!A:N, 6, FALSE)</f>
        <v>619</v>
      </c>
      <c r="N635">
        <f>VLOOKUP(A635, gaming_health_data!A:N, 7, FALSE)</f>
        <v>7</v>
      </c>
      <c r="O635">
        <f>VLOOKUP(A635, gaming_health_data!A:N, 9, FALSE)</f>
        <v>26</v>
      </c>
      <c r="P635">
        <f>VLOOKUP(A635, gaming_health_data!A:N, 10, FALSE)</f>
        <v>33</v>
      </c>
      <c r="Q635">
        <f>VLOOKUP(A635, gaming_health_data!A:N, 11, FALSE)</f>
        <v>65</v>
      </c>
      <c r="R635">
        <f>VLOOKUP(A635, gaming_health_data!A:N, 12, FALSE)</f>
        <v>3</v>
      </c>
      <c r="S635">
        <f>VLOOKUP(A635, gaming_health_data!A:N, 13, FALSE)</f>
        <v>92</v>
      </c>
      <c r="T635">
        <f>VLOOKUP(A635, gaming_health_data!A:N, 14, FALSE)</f>
        <v>20</v>
      </c>
    </row>
    <row r="636" spans="1:20" ht="15.75">
      <c r="A636">
        <v>10652</v>
      </c>
      <c r="B636" t="s">
        <v>1515</v>
      </c>
      <c r="C636">
        <v>25</v>
      </c>
      <c r="D636" t="s">
        <v>26</v>
      </c>
      <c r="E636" t="s">
        <v>30</v>
      </c>
      <c r="F636" s="3">
        <v>175310</v>
      </c>
      <c r="G636" t="s">
        <v>17</v>
      </c>
      <c r="H636" t="s">
        <v>17</v>
      </c>
      <c r="I636" s="4" t="str">
        <f>VLOOKUP(A636, gaming_health_data!A:N, 2, FALSE)</f>
        <v>Cell Phone</v>
      </c>
      <c r="J636" t="str">
        <f>VLOOKUP(A636, gaming_health_data!A:N, 3, FALSE)</f>
        <v>MMORPG</v>
      </c>
      <c r="K636" t="str">
        <f>VLOOKUP(A636, gaming_health_data!A:N, 4, FALSE)</f>
        <v>Loneliness</v>
      </c>
      <c r="L636">
        <f>VLOOKUP(A636, gaming_health_data!A:N, 5, FALSE)</f>
        <v>11</v>
      </c>
      <c r="M636">
        <f>VLOOKUP(A636, gaming_health_data!A:N, 6, FALSE)</f>
        <v>466</v>
      </c>
      <c r="N636">
        <f>VLOOKUP(A636, gaming_health_data!A:N, 7, FALSE)</f>
        <v>8</v>
      </c>
      <c r="O636">
        <f>VLOOKUP(A636, gaming_health_data!A:N, 9, FALSE)</f>
        <v>77</v>
      </c>
      <c r="P636">
        <f>VLOOKUP(A636, gaming_health_data!A:N, 10, FALSE)</f>
        <v>83</v>
      </c>
      <c r="Q636">
        <f>VLOOKUP(A636, gaming_health_data!A:N, 11, FALSE)</f>
        <v>11</v>
      </c>
      <c r="R636">
        <f>VLOOKUP(A636, gaming_health_data!A:N, 12, FALSE)</f>
        <v>41</v>
      </c>
      <c r="S636">
        <f>VLOOKUP(A636, gaming_health_data!A:N, 13, FALSE)</f>
        <v>93</v>
      </c>
      <c r="T636">
        <f>VLOOKUP(A636, gaming_health_data!A:N, 14, FALSE)</f>
        <v>24</v>
      </c>
    </row>
    <row r="637" spans="1:20" ht="15.75">
      <c r="A637">
        <v>10653</v>
      </c>
      <c r="B637" t="s">
        <v>1516</v>
      </c>
      <c r="C637">
        <v>23</v>
      </c>
      <c r="D637" t="s">
        <v>15</v>
      </c>
      <c r="E637" t="s">
        <v>44</v>
      </c>
      <c r="F637" s="3">
        <v>115900</v>
      </c>
      <c r="G637" t="s">
        <v>17</v>
      </c>
      <c r="H637" t="s">
        <v>21</v>
      </c>
      <c r="I637" s="4" t="str">
        <f>VLOOKUP(A637, gaming_health_data!A:N, 2, FALSE)</f>
        <v>PC</v>
      </c>
      <c r="J637" t="str">
        <f>VLOOKUP(A637, gaming_health_data!A:N, 3, FALSE)</f>
        <v>FPS</v>
      </c>
      <c r="K637" t="str">
        <f>VLOOKUP(A637, gaming_health_data!A:N, 4, FALSE)</f>
        <v>Social Interaction</v>
      </c>
      <c r="L637">
        <f>VLOOKUP(A637, gaming_health_data!A:N, 5, FALSE)</f>
        <v>8</v>
      </c>
      <c r="M637">
        <f>VLOOKUP(A637, gaming_health_data!A:N, 6, FALSE)</f>
        <v>467</v>
      </c>
      <c r="N637">
        <f>VLOOKUP(A637, gaming_health_data!A:N, 7, FALSE)</f>
        <v>5</v>
      </c>
      <c r="O637">
        <f>VLOOKUP(A637, gaming_health_data!A:N, 9, FALSE)</f>
        <v>78</v>
      </c>
      <c r="P637">
        <f>VLOOKUP(A637, gaming_health_data!A:N, 10, FALSE)</f>
        <v>73</v>
      </c>
      <c r="Q637">
        <f>VLOOKUP(A637, gaming_health_data!A:N, 11, FALSE)</f>
        <v>52</v>
      </c>
      <c r="R637">
        <f>VLOOKUP(A637, gaming_health_data!A:N, 12, FALSE)</f>
        <v>64</v>
      </c>
      <c r="S637">
        <f>VLOOKUP(A637, gaming_health_data!A:N, 13, FALSE)</f>
        <v>65</v>
      </c>
      <c r="T637">
        <f>VLOOKUP(A637, gaming_health_data!A:N, 14, FALSE)</f>
        <v>63</v>
      </c>
    </row>
    <row r="638" spans="1:20" ht="15.75">
      <c r="A638">
        <v>10654</v>
      </c>
      <c r="B638" t="s">
        <v>1517</v>
      </c>
      <c r="C638">
        <v>32</v>
      </c>
      <c r="D638" t="s">
        <v>15</v>
      </c>
      <c r="E638" t="s">
        <v>16</v>
      </c>
      <c r="F638" s="3">
        <v>163676</v>
      </c>
      <c r="G638" t="s">
        <v>21</v>
      </c>
      <c r="H638" t="s">
        <v>17</v>
      </c>
      <c r="I638" s="4" t="str">
        <f>VLOOKUP(A638, gaming_health_data!A:N, 2, FALSE)</f>
        <v>PC</v>
      </c>
      <c r="J638" t="str">
        <f>VLOOKUP(A638, gaming_health_data!A:N, 3, FALSE)</f>
        <v>Racing</v>
      </c>
      <c r="K638" t="str">
        <f>VLOOKUP(A638, gaming_health_data!A:N, 4, FALSE)</f>
        <v>Loneliness</v>
      </c>
      <c r="L638">
        <f>VLOOKUP(A638, gaming_health_data!A:N, 5, FALSE)</f>
        <v>5</v>
      </c>
      <c r="M638">
        <f>VLOOKUP(A638, gaming_health_data!A:N, 6, FALSE)</f>
        <v>711</v>
      </c>
      <c r="N638">
        <f>VLOOKUP(A638, gaming_health_data!A:N, 7, FALSE)</f>
        <v>6</v>
      </c>
      <c r="O638">
        <f>VLOOKUP(A638, gaming_health_data!A:N, 9, FALSE)</f>
        <v>64</v>
      </c>
      <c r="P638">
        <f>VLOOKUP(A638, gaming_health_data!A:N, 10, FALSE)</f>
        <v>21</v>
      </c>
      <c r="Q638">
        <f>VLOOKUP(A638, gaming_health_data!A:N, 11, FALSE)</f>
        <v>1</v>
      </c>
      <c r="R638">
        <f>VLOOKUP(A638, gaming_health_data!A:N, 12, FALSE)</f>
        <v>41</v>
      </c>
      <c r="S638">
        <f>VLOOKUP(A638, gaming_health_data!A:N, 13, FALSE)</f>
        <v>30</v>
      </c>
      <c r="T638">
        <f>VLOOKUP(A638, gaming_health_data!A:N, 14, FALSE)</f>
        <v>39</v>
      </c>
    </row>
    <row r="639" spans="1:20" ht="15.75">
      <c r="A639">
        <v>10655</v>
      </c>
      <c r="B639" t="s">
        <v>1518</v>
      </c>
      <c r="C639">
        <v>23</v>
      </c>
      <c r="D639" t="s">
        <v>26</v>
      </c>
      <c r="E639" t="s">
        <v>16</v>
      </c>
      <c r="F639" s="3">
        <v>186702</v>
      </c>
      <c r="G639" t="s">
        <v>21</v>
      </c>
      <c r="H639" t="s">
        <v>21</v>
      </c>
      <c r="I639" s="4" t="str">
        <f>VLOOKUP(A639, gaming_health_data!A:N, 2, FALSE)</f>
        <v>Cell Phone</v>
      </c>
      <c r="J639" t="str">
        <f>VLOOKUP(A639, gaming_health_data!A:N, 3, FALSE)</f>
        <v>MOBA</v>
      </c>
      <c r="K639" t="str">
        <f>VLOOKUP(A639, gaming_health_data!A:N, 4, FALSE)</f>
        <v>Competition</v>
      </c>
      <c r="L639">
        <f>VLOOKUP(A639, gaming_health_data!A:N, 5, FALSE)</f>
        <v>10</v>
      </c>
      <c r="M639">
        <f>VLOOKUP(A639, gaming_health_data!A:N, 6, FALSE)</f>
        <v>70</v>
      </c>
      <c r="N639">
        <f>VLOOKUP(A639, gaming_health_data!A:N, 7, FALSE)</f>
        <v>8</v>
      </c>
      <c r="O639">
        <f>VLOOKUP(A639, gaming_health_data!A:N, 9, FALSE)</f>
        <v>82</v>
      </c>
      <c r="P639">
        <f>VLOOKUP(A639, gaming_health_data!A:N, 10, FALSE)</f>
        <v>85</v>
      </c>
      <c r="Q639">
        <f>VLOOKUP(A639, gaming_health_data!A:N, 11, FALSE)</f>
        <v>45</v>
      </c>
      <c r="R639">
        <f>VLOOKUP(A639, gaming_health_data!A:N, 12, FALSE)</f>
        <v>32</v>
      </c>
      <c r="S639">
        <f>VLOOKUP(A639, gaming_health_data!A:N, 13, FALSE)</f>
        <v>80</v>
      </c>
      <c r="T639">
        <f>VLOOKUP(A639, gaming_health_data!A:N, 14, FALSE)</f>
        <v>52</v>
      </c>
    </row>
    <row r="640" spans="1:20" ht="15.75">
      <c r="A640">
        <v>10656</v>
      </c>
      <c r="B640" t="s">
        <v>1519</v>
      </c>
      <c r="C640">
        <v>33</v>
      </c>
      <c r="D640" t="s">
        <v>15</v>
      </c>
      <c r="E640" t="s">
        <v>54</v>
      </c>
      <c r="F640" s="3">
        <v>46138</v>
      </c>
      <c r="G640" t="s">
        <v>21</v>
      </c>
      <c r="H640" t="s">
        <v>17</v>
      </c>
      <c r="I640" s="4" t="str">
        <f>VLOOKUP(A640, gaming_health_data!A:N, 2, FALSE)</f>
        <v>Xbox</v>
      </c>
      <c r="J640" t="str">
        <f>VLOOKUP(A640, gaming_health_data!A:N, 3, FALSE)</f>
        <v>Sports</v>
      </c>
      <c r="K640" t="str">
        <f>VLOOKUP(A640, gaming_health_data!A:N, 4, FALSE)</f>
        <v>Challenge</v>
      </c>
      <c r="L640">
        <f>VLOOKUP(A640, gaming_health_data!A:N, 5, FALSE)</f>
        <v>8</v>
      </c>
      <c r="M640">
        <f>VLOOKUP(A640, gaming_health_data!A:N, 6, FALSE)</f>
        <v>831</v>
      </c>
      <c r="N640">
        <f>VLOOKUP(A640, gaming_health_data!A:N, 7, FALSE)</f>
        <v>7</v>
      </c>
      <c r="O640">
        <f>VLOOKUP(A640, gaming_health_data!A:N, 9, FALSE)</f>
        <v>58</v>
      </c>
      <c r="P640">
        <f>VLOOKUP(A640, gaming_health_data!A:N, 10, FALSE)</f>
        <v>1</v>
      </c>
      <c r="Q640">
        <f>VLOOKUP(A640, gaming_health_data!A:N, 11, FALSE)</f>
        <v>59</v>
      </c>
      <c r="R640">
        <f>VLOOKUP(A640, gaming_health_data!A:N, 12, FALSE)</f>
        <v>3</v>
      </c>
      <c r="S640">
        <f>VLOOKUP(A640, gaming_health_data!A:N, 13, FALSE)</f>
        <v>9</v>
      </c>
      <c r="T640">
        <f>VLOOKUP(A640, gaming_health_data!A:N, 14, FALSE)</f>
        <v>7</v>
      </c>
    </row>
    <row r="641" spans="1:20" ht="15.75">
      <c r="A641">
        <v>10657</v>
      </c>
      <c r="B641" t="s">
        <v>1520</v>
      </c>
      <c r="C641">
        <v>24</v>
      </c>
      <c r="D641" t="s">
        <v>26</v>
      </c>
      <c r="E641" t="s">
        <v>36</v>
      </c>
      <c r="F641" s="3">
        <v>97977</v>
      </c>
      <c r="G641" t="s">
        <v>17</v>
      </c>
      <c r="H641" t="s">
        <v>17</v>
      </c>
      <c r="I641" s="4" t="str">
        <f>VLOOKUP(A641, gaming_health_data!A:N, 2, FALSE)</f>
        <v>PC</v>
      </c>
      <c r="J641" t="str">
        <f>VLOOKUP(A641, gaming_health_data!A:N, 3, FALSE)</f>
        <v>FPS</v>
      </c>
      <c r="K641" t="str">
        <f>VLOOKUP(A641, gaming_health_data!A:N, 4, FALSE)</f>
        <v>Boredom</v>
      </c>
      <c r="L641">
        <f>VLOOKUP(A641, gaming_health_data!A:N, 5, FALSE)</f>
        <v>1</v>
      </c>
      <c r="M641">
        <f>VLOOKUP(A641, gaming_health_data!A:N, 6, FALSE)</f>
        <v>125</v>
      </c>
      <c r="N641">
        <f>VLOOKUP(A641, gaming_health_data!A:N, 7, FALSE)</f>
        <v>11</v>
      </c>
      <c r="O641">
        <f>VLOOKUP(A641, gaming_health_data!A:N, 9, FALSE)</f>
        <v>64</v>
      </c>
      <c r="P641">
        <f>VLOOKUP(A641, gaming_health_data!A:N, 10, FALSE)</f>
        <v>29</v>
      </c>
      <c r="Q641">
        <f>VLOOKUP(A641, gaming_health_data!A:N, 11, FALSE)</f>
        <v>87</v>
      </c>
      <c r="R641">
        <f>VLOOKUP(A641, gaming_health_data!A:N, 12, FALSE)</f>
        <v>47</v>
      </c>
      <c r="S641">
        <f>VLOOKUP(A641, gaming_health_data!A:N, 13, FALSE)</f>
        <v>98</v>
      </c>
      <c r="T641">
        <f>VLOOKUP(A641, gaming_health_data!A:N, 14, FALSE)</f>
        <v>13</v>
      </c>
    </row>
    <row r="642" spans="1:20" ht="15.75">
      <c r="A642">
        <v>10658</v>
      </c>
      <c r="B642" t="s">
        <v>1521</v>
      </c>
      <c r="C642">
        <v>19</v>
      </c>
      <c r="D642" t="s">
        <v>15</v>
      </c>
      <c r="E642" t="s">
        <v>16</v>
      </c>
      <c r="F642" s="3">
        <v>7464</v>
      </c>
      <c r="G642" t="s">
        <v>17</v>
      </c>
      <c r="H642" t="s">
        <v>17</v>
      </c>
      <c r="I642" s="4" t="str">
        <f>VLOOKUP(A642, gaming_health_data!A:N, 2, FALSE)</f>
        <v>PlayStation</v>
      </c>
      <c r="J642" t="str">
        <f>VLOOKUP(A642, gaming_health_data!A:N, 3, FALSE)</f>
        <v>Racing</v>
      </c>
      <c r="K642" t="str">
        <f>VLOOKUP(A642, gaming_health_data!A:N, 4, FALSE)</f>
        <v>Challenge</v>
      </c>
      <c r="L642">
        <f>VLOOKUP(A642, gaming_health_data!A:N, 5, FALSE)</f>
        <v>6</v>
      </c>
      <c r="M642">
        <f>VLOOKUP(A642, gaming_health_data!A:N, 6, FALSE)</f>
        <v>672</v>
      </c>
      <c r="N642">
        <f>VLOOKUP(A642, gaming_health_data!A:N, 7, FALSE)</f>
        <v>5</v>
      </c>
      <c r="O642">
        <f>VLOOKUP(A642, gaming_health_data!A:N, 9, FALSE)</f>
        <v>86</v>
      </c>
      <c r="P642">
        <f>VLOOKUP(A642, gaming_health_data!A:N, 10, FALSE)</f>
        <v>65</v>
      </c>
      <c r="Q642">
        <f>VLOOKUP(A642, gaming_health_data!A:N, 11, FALSE)</f>
        <v>89</v>
      </c>
      <c r="R642">
        <f>VLOOKUP(A642, gaming_health_data!A:N, 12, FALSE)</f>
        <v>46</v>
      </c>
      <c r="S642">
        <f>VLOOKUP(A642, gaming_health_data!A:N, 13, FALSE)</f>
        <v>97</v>
      </c>
      <c r="T642">
        <f>VLOOKUP(A642, gaming_health_data!A:N, 14, FALSE)</f>
        <v>46</v>
      </c>
    </row>
    <row r="643" spans="1:20" ht="15.75">
      <c r="A643">
        <v>10659</v>
      </c>
      <c r="B643" t="s">
        <v>1522</v>
      </c>
      <c r="C643">
        <v>21</v>
      </c>
      <c r="D643" t="s">
        <v>27</v>
      </c>
      <c r="E643" t="s">
        <v>39</v>
      </c>
      <c r="F643" s="3">
        <v>127924</v>
      </c>
      <c r="G643" t="s">
        <v>17</v>
      </c>
      <c r="H643" t="s">
        <v>21</v>
      </c>
      <c r="I643" s="4" t="str">
        <f>VLOOKUP(A643, gaming_health_data!A:N, 2, FALSE)</f>
        <v>Cell Phone</v>
      </c>
      <c r="J643" t="str">
        <f>VLOOKUP(A643, gaming_health_data!A:N, 3, FALSE)</f>
        <v>Sports</v>
      </c>
      <c r="K643" t="str">
        <f>VLOOKUP(A643, gaming_health_data!A:N, 4, FALSE)</f>
        <v>Stress Relief</v>
      </c>
      <c r="L643">
        <f>VLOOKUP(A643, gaming_health_data!A:N, 5, FALSE)</f>
        <v>9</v>
      </c>
      <c r="M643">
        <f>VLOOKUP(A643, gaming_health_data!A:N, 6, FALSE)</f>
        <v>613</v>
      </c>
      <c r="N643">
        <f>VLOOKUP(A643, gaming_health_data!A:N, 7, FALSE)</f>
        <v>9</v>
      </c>
      <c r="O643">
        <f>VLOOKUP(A643, gaming_health_data!A:N, 9, FALSE)</f>
        <v>88</v>
      </c>
      <c r="P643">
        <f>VLOOKUP(A643, gaming_health_data!A:N, 10, FALSE)</f>
        <v>35</v>
      </c>
      <c r="Q643">
        <f>VLOOKUP(A643, gaming_health_data!A:N, 11, FALSE)</f>
        <v>3</v>
      </c>
      <c r="R643">
        <f>VLOOKUP(A643, gaming_health_data!A:N, 12, FALSE)</f>
        <v>35</v>
      </c>
      <c r="S643">
        <f>VLOOKUP(A643, gaming_health_data!A:N, 13, FALSE)</f>
        <v>60</v>
      </c>
      <c r="T643">
        <f>VLOOKUP(A643, gaming_health_data!A:N, 14, FALSE)</f>
        <v>93</v>
      </c>
    </row>
    <row r="644" spans="1:20" ht="15.75">
      <c r="A644">
        <v>10660</v>
      </c>
      <c r="B644" t="s">
        <v>1523</v>
      </c>
      <c r="C644">
        <v>30</v>
      </c>
      <c r="D644" t="s">
        <v>27</v>
      </c>
      <c r="E644" t="s">
        <v>54</v>
      </c>
      <c r="F644" s="3">
        <v>153420</v>
      </c>
      <c r="G644" t="s">
        <v>21</v>
      </c>
      <c r="H644" t="s">
        <v>21</v>
      </c>
      <c r="I644" s="4" t="str">
        <f>VLOOKUP(A644, gaming_health_data!A:N, 2, FALSE)</f>
        <v>PlayStation</v>
      </c>
      <c r="J644" t="str">
        <f>VLOOKUP(A644, gaming_health_data!A:N, 3, FALSE)</f>
        <v>Horror</v>
      </c>
      <c r="K644" t="str">
        <f>VLOOKUP(A644, gaming_health_data!A:N, 4, FALSE)</f>
        <v>Loneliness</v>
      </c>
      <c r="L644">
        <f>VLOOKUP(A644, gaming_health_data!A:N, 5, FALSE)</f>
        <v>1</v>
      </c>
      <c r="M644">
        <f>VLOOKUP(A644, gaming_health_data!A:N, 6, FALSE)</f>
        <v>531</v>
      </c>
      <c r="N644">
        <f>VLOOKUP(A644, gaming_health_data!A:N, 7, FALSE)</f>
        <v>5</v>
      </c>
      <c r="O644">
        <f>VLOOKUP(A644, gaming_health_data!A:N, 9, FALSE)</f>
        <v>20</v>
      </c>
      <c r="P644">
        <f>VLOOKUP(A644, gaming_health_data!A:N, 10, FALSE)</f>
        <v>23</v>
      </c>
      <c r="Q644">
        <f>VLOOKUP(A644, gaming_health_data!A:N, 11, FALSE)</f>
        <v>34</v>
      </c>
      <c r="R644">
        <f>VLOOKUP(A644, gaming_health_data!A:N, 12, FALSE)</f>
        <v>11</v>
      </c>
      <c r="S644">
        <f>VLOOKUP(A644, gaming_health_data!A:N, 13, FALSE)</f>
        <v>69</v>
      </c>
      <c r="T644">
        <f>VLOOKUP(A644, gaming_health_data!A:N, 14, FALSE)</f>
        <v>31</v>
      </c>
    </row>
    <row r="645" spans="1:20" ht="15.75">
      <c r="A645">
        <v>10661</v>
      </c>
      <c r="B645" t="s">
        <v>1524</v>
      </c>
      <c r="C645">
        <v>29</v>
      </c>
      <c r="D645" t="s">
        <v>26</v>
      </c>
      <c r="E645" t="s">
        <v>44</v>
      </c>
      <c r="F645" s="3">
        <v>56266</v>
      </c>
      <c r="G645" t="s">
        <v>21</v>
      </c>
      <c r="H645" t="s">
        <v>21</v>
      </c>
      <c r="I645" s="4" t="str">
        <f>VLOOKUP(A645, gaming_health_data!A:N, 2, FALSE)</f>
        <v>Nintendo</v>
      </c>
      <c r="J645" t="str">
        <f>VLOOKUP(A645, gaming_health_data!A:N, 3, FALSE)</f>
        <v>FPS</v>
      </c>
      <c r="K645" t="str">
        <f>VLOOKUP(A645, gaming_health_data!A:N, 4, FALSE)</f>
        <v>Relaxation</v>
      </c>
      <c r="L645">
        <f>VLOOKUP(A645, gaming_health_data!A:N, 5, FALSE)</f>
        <v>8</v>
      </c>
      <c r="M645">
        <f>VLOOKUP(A645, gaming_health_data!A:N, 6, FALSE)</f>
        <v>513</v>
      </c>
      <c r="N645">
        <f>VLOOKUP(A645, gaming_health_data!A:N, 7, FALSE)</f>
        <v>5</v>
      </c>
      <c r="O645">
        <f>VLOOKUP(A645, gaming_health_data!A:N, 9, FALSE)</f>
        <v>24</v>
      </c>
      <c r="P645">
        <f>VLOOKUP(A645, gaming_health_data!A:N, 10, FALSE)</f>
        <v>84</v>
      </c>
      <c r="Q645">
        <f>VLOOKUP(A645, gaming_health_data!A:N, 11, FALSE)</f>
        <v>61</v>
      </c>
      <c r="R645">
        <f>VLOOKUP(A645, gaming_health_data!A:N, 12, FALSE)</f>
        <v>89</v>
      </c>
      <c r="S645">
        <f>VLOOKUP(A645, gaming_health_data!A:N, 13, FALSE)</f>
        <v>58</v>
      </c>
      <c r="T645">
        <f>VLOOKUP(A645, gaming_health_data!A:N, 14, FALSE)</f>
        <v>13</v>
      </c>
    </row>
    <row r="646" spans="1:20" ht="15.75">
      <c r="A646">
        <v>10662</v>
      </c>
      <c r="B646" t="s">
        <v>1525</v>
      </c>
      <c r="C646">
        <v>20</v>
      </c>
      <c r="D646" t="s">
        <v>27</v>
      </c>
      <c r="E646" t="s">
        <v>44</v>
      </c>
      <c r="F646" s="3">
        <v>189747</v>
      </c>
      <c r="G646" t="s">
        <v>17</v>
      </c>
      <c r="H646" t="s">
        <v>17</v>
      </c>
      <c r="I646" s="4" t="str">
        <f>VLOOKUP(A646, gaming_health_data!A:N, 2, FALSE)</f>
        <v>PC</v>
      </c>
      <c r="J646" t="str">
        <f>VLOOKUP(A646, gaming_health_data!A:N, 3, FALSE)</f>
        <v>RPG</v>
      </c>
      <c r="K646" t="str">
        <f>VLOOKUP(A646, gaming_health_data!A:N, 4, FALSE)</f>
        <v>Boredom</v>
      </c>
      <c r="L646">
        <f>VLOOKUP(A646, gaming_health_data!A:N, 5, FALSE)</f>
        <v>2</v>
      </c>
      <c r="M646">
        <f>VLOOKUP(A646, gaming_health_data!A:N, 6, FALSE)</f>
        <v>215</v>
      </c>
      <c r="N646">
        <f>VLOOKUP(A646, gaming_health_data!A:N, 7, FALSE)</f>
        <v>5</v>
      </c>
      <c r="O646">
        <f>VLOOKUP(A646, gaming_health_data!A:N, 9, FALSE)</f>
        <v>8</v>
      </c>
      <c r="P646">
        <f>VLOOKUP(A646, gaming_health_data!A:N, 10, FALSE)</f>
        <v>32</v>
      </c>
      <c r="Q646">
        <f>VLOOKUP(A646, gaming_health_data!A:N, 11, FALSE)</f>
        <v>80</v>
      </c>
      <c r="R646">
        <f>VLOOKUP(A646, gaming_health_data!A:N, 12, FALSE)</f>
        <v>55</v>
      </c>
      <c r="S646">
        <f>VLOOKUP(A646, gaming_health_data!A:N, 13, FALSE)</f>
        <v>13</v>
      </c>
      <c r="T646">
        <f>VLOOKUP(A646, gaming_health_data!A:N, 14, FALSE)</f>
        <v>21</v>
      </c>
    </row>
    <row r="647" spans="1:20" ht="15.75">
      <c r="A647">
        <v>10663</v>
      </c>
      <c r="B647" t="s">
        <v>1526</v>
      </c>
      <c r="C647">
        <v>32</v>
      </c>
      <c r="D647" t="s">
        <v>15</v>
      </c>
      <c r="E647" t="s">
        <v>41</v>
      </c>
      <c r="F647" s="3">
        <v>114959</v>
      </c>
      <c r="G647" t="s">
        <v>21</v>
      </c>
      <c r="H647" t="s">
        <v>17</v>
      </c>
      <c r="I647" s="4" t="str">
        <f>VLOOKUP(A647, gaming_health_data!A:N, 2, FALSE)</f>
        <v>Xbox</v>
      </c>
      <c r="J647" t="str">
        <f>VLOOKUP(A647, gaming_health_data!A:N, 3, FALSE)</f>
        <v>RPG</v>
      </c>
      <c r="K647" t="str">
        <f>VLOOKUP(A647, gaming_health_data!A:N, 4, FALSE)</f>
        <v>Relaxation</v>
      </c>
      <c r="L647">
        <f>VLOOKUP(A647, gaming_health_data!A:N, 5, FALSE)</f>
        <v>11</v>
      </c>
      <c r="M647">
        <f>VLOOKUP(A647, gaming_health_data!A:N, 6, FALSE)</f>
        <v>226</v>
      </c>
      <c r="N647">
        <f>VLOOKUP(A647, gaming_health_data!A:N, 7, FALSE)</f>
        <v>4</v>
      </c>
      <c r="O647">
        <f>VLOOKUP(A647, gaming_health_data!A:N, 9, FALSE)</f>
        <v>99</v>
      </c>
      <c r="P647">
        <f>VLOOKUP(A647, gaming_health_data!A:N, 10, FALSE)</f>
        <v>28</v>
      </c>
      <c r="Q647">
        <f>VLOOKUP(A647, gaming_health_data!A:N, 11, FALSE)</f>
        <v>83</v>
      </c>
      <c r="R647">
        <f>VLOOKUP(A647, gaming_health_data!A:N, 12, FALSE)</f>
        <v>41</v>
      </c>
      <c r="S647">
        <f>VLOOKUP(A647, gaming_health_data!A:N, 13, FALSE)</f>
        <v>82</v>
      </c>
      <c r="T647">
        <f>VLOOKUP(A647, gaming_health_data!A:N, 14, FALSE)</f>
        <v>92</v>
      </c>
    </row>
    <row r="648" spans="1:20" ht="15.75">
      <c r="A648">
        <v>10664</v>
      </c>
      <c r="B648" t="s">
        <v>1527</v>
      </c>
      <c r="C648">
        <v>21</v>
      </c>
      <c r="D648" t="s">
        <v>27</v>
      </c>
      <c r="E648" t="s">
        <v>30</v>
      </c>
      <c r="F648" s="3">
        <v>37570</v>
      </c>
      <c r="G648" t="s">
        <v>17</v>
      </c>
      <c r="H648" t="s">
        <v>17</v>
      </c>
      <c r="I648" s="4" t="str">
        <f>VLOOKUP(A648, gaming_health_data!A:N, 2, FALSE)</f>
        <v>Tablet</v>
      </c>
      <c r="J648" t="str">
        <f>VLOOKUP(A648, gaming_health_data!A:N, 3, FALSE)</f>
        <v>Survival</v>
      </c>
      <c r="K648" t="str">
        <f>VLOOKUP(A648, gaming_health_data!A:N, 4, FALSE)</f>
        <v>Relaxation</v>
      </c>
      <c r="L648">
        <f>VLOOKUP(A648, gaming_health_data!A:N, 5, FALSE)</f>
        <v>6</v>
      </c>
      <c r="M648">
        <f>VLOOKUP(A648, gaming_health_data!A:N, 6, FALSE)</f>
        <v>261</v>
      </c>
      <c r="N648">
        <f>VLOOKUP(A648, gaming_health_data!A:N, 7, FALSE)</f>
        <v>9</v>
      </c>
      <c r="O648">
        <f>VLOOKUP(A648, gaming_health_data!A:N, 9, FALSE)</f>
        <v>63</v>
      </c>
      <c r="P648">
        <f>VLOOKUP(A648, gaming_health_data!A:N, 10, FALSE)</f>
        <v>19</v>
      </c>
      <c r="Q648">
        <f>VLOOKUP(A648, gaming_health_data!A:N, 11, FALSE)</f>
        <v>13</v>
      </c>
      <c r="R648">
        <f>VLOOKUP(A648, gaming_health_data!A:N, 12, FALSE)</f>
        <v>71</v>
      </c>
      <c r="S648">
        <f>VLOOKUP(A648, gaming_health_data!A:N, 13, FALSE)</f>
        <v>36</v>
      </c>
      <c r="T648">
        <f>VLOOKUP(A648, gaming_health_data!A:N, 14, FALSE)</f>
        <v>78</v>
      </c>
    </row>
    <row r="649" spans="1:20" ht="15.75">
      <c r="A649">
        <v>10665</v>
      </c>
      <c r="B649" t="s">
        <v>1528</v>
      </c>
      <c r="C649">
        <v>24</v>
      </c>
      <c r="D649" t="s">
        <v>27</v>
      </c>
      <c r="E649" t="s">
        <v>54</v>
      </c>
      <c r="F649" s="3">
        <v>76549</v>
      </c>
      <c r="G649" t="s">
        <v>17</v>
      </c>
      <c r="H649" t="s">
        <v>17</v>
      </c>
      <c r="I649" s="4" t="str">
        <f>VLOOKUP(A649, gaming_health_data!A:N, 2, FALSE)</f>
        <v>Nintendo</v>
      </c>
      <c r="J649" t="str">
        <f>VLOOKUP(A649, gaming_health_data!A:N, 3, FALSE)</f>
        <v>Strategy</v>
      </c>
      <c r="K649" t="str">
        <f>VLOOKUP(A649, gaming_health_data!A:N, 4, FALSE)</f>
        <v>Boredom</v>
      </c>
      <c r="L649">
        <f>VLOOKUP(A649, gaming_health_data!A:N, 5, FALSE)</f>
        <v>7</v>
      </c>
      <c r="M649">
        <f>VLOOKUP(A649, gaming_health_data!A:N, 6, FALSE)</f>
        <v>745</v>
      </c>
      <c r="N649">
        <f>VLOOKUP(A649, gaming_health_data!A:N, 7, FALSE)</f>
        <v>8</v>
      </c>
      <c r="O649">
        <f>VLOOKUP(A649, gaming_health_data!A:N, 9, FALSE)</f>
        <v>10</v>
      </c>
      <c r="P649">
        <f>VLOOKUP(A649, gaming_health_data!A:N, 10, FALSE)</f>
        <v>12</v>
      </c>
      <c r="Q649">
        <f>VLOOKUP(A649, gaming_health_data!A:N, 11, FALSE)</f>
        <v>51</v>
      </c>
      <c r="R649">
        <f>VLOOKUP(A649, gaming_health_data!A:N, 12, FALSE)</f>
        <v>33</v>
      </c>
      <c r="S649">
        <f>VLOOKUP(A649, gaming_health_data!A:N, 13, FALSE)</f>
        <v>82</v>
      </c>
      <c r="T649">
        <f>VLOOKUP(A649, gaming_health_data!A:N, 14, FALSE)</f>
        <v>80</v>
      </c>
    </row>
    <row r="650" spans="1:20" ht="15.75">
      <c r="A650">
        <v>10666</v>
      </c>
      <c r="B650" t="s">
        <v>1529</v>
      </c>
      <c r="C650">
        <v>18</v>
      </c>
      <c r="D650" t="s">
        <v>15</v>
      </c>
      <c r="E650" t="s">
        <v>22</v>
      </c>
      <c r="F650" s="3">
        <v>64134</v>
      </c>
      <c r="G650" t="s">
        <v>21</v>
      </c>
      <c r="H650" t="s">
        <v>17</v>
      </c>
      <c r="I650" s="4" t="str">
        <f>VLOOKUP(A650, gaming_health_data!A:N, 2, FALSE)</f>
        <v>Xbox</v>
      </c>
      <c r="J650" t="str">
        <f>VLOOKUP(A650, gaming_health_data!A:N, 3, FALSE)</f>
        <v>Sports</v>
      </c>
      <c r="K650" t="str">
        <f>VLOOKUP(A650, gaming_health_data!A:N, 4, FALSE)</f>
        <v>Relaxation</v>
      </c>
      <c r="L650">
        <f>VLOOKUP(A650, gaming_health_data!A:N, 5, FALSE)</f>
        <v>7</v>
      </c>
      <c r="M650">
        <f>VLOOKUP(A650, gaming_health_data!A:N, 6, FALSE)</f>
        <v>834</v>
      </c>
      <c r="N650">
        <f>VLOOKUP(A650, gaming_health_data!A:N, 7, FALSE)</f>
        <v>11</v>
      </c>
      <c r="O650">
        <f>VLOOKUP(A650, gaming_health_data!A:N, 9, FALSE)</f>
        <v>77</v>
      </c>
      <c r="P650">
        <f>VLOOKUP(A650, gaming_health_data!A:N, 10, FALSE)</f>
        <v>17</v>
      </c>
      <c r="Q650">
        <f>VLOOKUP(A650, gaming_health_data!A:N, 11, FALSE)</f>
        <v>62</v>
      </c>
      <c r="R650">
        <f>VLOOKUP(A650, gaming_health_data!A:N, 12, FALSE)</f>
        <v>87</v>
      </c>
      <c r="S650">
        <f>VLOOKUP(A650, gaming_health_data!A:N, 13, FALSE)</f>
        <v>88</v>
      </c>
      <c r="T650">
        <f>VLOOKUP(A650, gaming_health_data!A:N, 14, FALSE)</f>
        <v>2</v>
      </c>
    </row>
    <row r="651" spans="1:20" ht="15.75">
      <c r="A651">
        <v>10667</v>
      </c>
      <c r="B651" t="s">
        <v>1530</v>
      </c>
      <c r="C651">
        <v>24</v>
      </c>
      <c r="D651" t="s">
        <v>26</v>
      </c>
      <c r="E651" t="s">
        <v>22</v>
      </c>
      <c r="F651" s="3">
        <v>69161</v>
      </c>
      <c r="G651" t="s">
        <v>21</v>
      </c>
      <c r="H651" t="s">
        <v>17</v>
      </c>
      <c r="I651" s="4" t="str">
        <f>VLOOKUP(A651, gaming_health_data!A:N, 2, FALSE)</f>
        <v>Cell Phone</v>
      </c>
      <c r="J651" t="str">
        <f>VLOOKUP(A651, gaming_health_data!A:N, 3, FALSE)</f>
        <v>Sports</v>
      </c>
      <c r="K651" t="str">
        <f>VLOOKUP(A651, gaming_health_data!A:N, 4, FALSE)</f>
        <v>Escapism</v>
      </c>
      <c r="L651">
        <f>VLOOKUP(A651, gaming_health_data!A:N, 5, FALSE)</f>
        <v>10</v>
      </c>
      <c r="M651">
        <f>VLOOKUP(A651, gaming_health_data!A:N, 6, FALSE)</f>
        <v>301</v>
      </c>
      <c r="N651">
        <f>VLOOKUP(A651, gaming_health_data!A:N, 7, FALSE)</f>
        <v>4</v>
      </c>
      <c r="O651">
        <f>VLOOKUP(A651, gaming_health_data!A:N, 9, FALSE)</f>
        <v>84</v>
      </c>
      <c r="P651">
        <f>VLOOKUP(A651, gaming_health_data!A:N, 10, FALSE)</f>
        <v>5</v>
      </c>
      <c r="Q651">
        <f>VLOOKUP(A651, gaming_health_data!A:N, 11, FALSE)</f>
        <v>99</v>
      </c>
      <c r="R651">
        <f>VLOOKUP(A651, gaming_health_data!A:N, 12, FALSE)</f>
        <v>90</v>
      </c>
      <c r="S651">
        <f>VLOOKUP(A651, gaming_health_data!A:N, 13, FALSE)</f>
        <v>10</v>
      </c>
      <c r="T651">
        <f>VLOOKUP(A651, gaming_health_data!A:N, 14, FALSE)</f>
        <v>13</v>
      </c>
    </row>
    <row r="652" spans="1:20" ht="15.75">
      <c r="A652">
        <v>10668</v>
      </c>
      <c r="B652" t="s">
        <v>1531</v>
      </c>
      <c r="C652">
        <v>20</v>
      </c>
      <c r="D652" t="s">
        <v>26</v>
      </c>
      <c r="E652" t="s">
        <v>30</v>
      </c>
      <c r="F652" s="3">
        <v>127978</v>
      </c>
      <c r="G652" t="s">
        <v>17</v>
      </c>
      <c r="H652" t="s">
        <v>21</v>
      </c>
      <c r="I652" s="4" t="str">
        <f>VLOOKUP(A652, gaming_health_data!A:N, 2, FALSE)</f>
        <v>Xbox</v>
      </c>
      <c r="J652" t="str">
        <f>VLOOKUP(A652, gaming_health_data!A:N, 3, FALSE)</f>
        <v>MOBA</v>
      </c>
      <c r="K652" t="str">
        <f>VLOOKUP(A652, gaming_health_data!A:N, 4, FALSE)</f>
        <v>Escapism</v>
      </c>
      <c r="L652">
        <f>VLOOKUP(A652, gaming_health_data!A:N, 5, FALSE)</f>
        <v>2</v>
      </c>
      <c r="M652">
        <f>VLOOKUP(A652, gaming_health_data!A:N, 6, FALSE)</f>
        <v>570</v>
      </c>
      <c r="N652">
        <f>VLOOKUP(A652, gaming_health_data!A:N, 7, FALSE)</f>
        <v>6</v>
      </c>
      <c r="O652">
        <f>VLOOKUP(A652, gaming_health_data!A:N, 9, FALSE)</f>
        <v>99</v>
      </c>
      <c r="P652">
        <f>VLOOKUP(A652, gaming_health_data!A:N, 10, FALSE)</f>
        <v>84</v>
      </c>
      <c r="Q652">
        <f>VLOOKUP(A652, gaming_health_data!A:N, 11, FALSE)</f>
        <v>73</v>
      </c>
      <c r="R652">
        <f>VLOOKUP(A652, gaming_health_data!A:N, 12, FALSE)</f>
        <v>7</v>
      </c>
      <c r="S652">
        <f>VLOOKUP(A652, gaming_health_data!A:N, 13, FALSE)</f>
        <v>35</v>
      </c>
      <c r="T652">
        <f>VLOOKUP(A652, gaming_health_data!A:N, 14, FALSE)</f>
        <v>19</v>
      </c>
    </row>
    <row r="653" spans="1:20" ht="15.75">
      <c r="A653">
        <v>10669</v>
      </c>
      <c r="B653" t="s">
        <v>1532</v>
      </c>
      <c r="C653">
        <v>33</v>
      </c>
      <c r="D653" t="s">
        <v>15</v>
      </c>
      <c r="E653" t="s">
        <v>22</v>
      </c>
      <c r="F653" s="3">
        <v>155345</v>
      </c>
      <c r="G653" t="s">
        <v>17</v>
      </c>
      <c r="H653" t="s">
        <v>21</v>
      </c>
      <c r="I653" s="4" t="str">
        <f>VLOOKUP(A653, gaming_health_data!A:N, 2, FALSE)</f>
        <v>Xbox</v>
      </c>
      <c r="J653" t="str">
        <f>VLOOKUP(A653, gaming_health_data!A:N, 3, FALSE)</f>
        <v>RPG</v>
      </c>
      <c r="K653" t="str">
        <f>VLOOKUP(A653, gaming_health_data!A:N, 4, FALSE)</f>
        <v>Competition</v>
      </c>
      <c r="L653">
        <f>VLOOKUP(A653, gaming_health_data!A:N, 5, FALSE)</f>
        <v>1</v>
      </c>
      <c r="M653">
        <f>VLOOKUP(A653, gaming_health_data!A:N, 6, FALSE)</f>
        <v>222</v>
      </c>
      <c r="N653">
        <f>VLOOKUP(A653, gaming_health_data!A:N, 7, FALSE)</f>
        <v>10</v>
      </c>
      <c r="O653">
        <f>VLOOKUP(A653, gaming_health_data!A:N, 9, FALSE)</f>
        <v>55</v>
      </c>
      <c r="P653">
        <f>VLOOKUP(A653, gaming_health_data!A:N, 10, FALSE)</f>
        <v>82</v>
      </c>
      <c r="Q653">
        <f>VLOOKUP(A653, gaming_health_data!A:N, 11, FALSE)</f>
        <v>97</v>
      </c>
      <c r="R653">
        <f>VLOOKUP(A653, gaming_health_data!A:N, 12, FALSE)</f>
        <v>9</v>
      </c>
      <c r="S653">
        <f>VLOOKUP(A653, gaming_health_data!A:N, 13, FALSE)</f>
        <v>36</v>
      </c>
      <c r="T653">
        <f>VLOOKUP(A653, gaming_health_data!A:N, 14, FALSE)</f>
        <v>34</v>
      </c>
    </row>
    <row r="654" spans="1:20" ht="15.75">
      <c r="A654">
        <v>10670</v>
      </c>
      <c r="B654" t="s">
        <v>1533</v>
      </c>
      <c r="C654">
        <v>24</v>
      </c>
      <c r="D654" t="s">
        <v>27</v>
      </c>
      <c r="E654" t="s">
        <v>22</v>
      </c>
      <c r="F654" s="3">
        <v>179871</v>
      </c>
      <c r="G654" t="s">
        <v>21</v>
      </c>
      <c r="H654" t="s">
        <v>21</v>
      </c>
      <c r="I654" s="4" t="str">
        <f>VLOOKUP(A654, gaming_health_data!A:N, 2, FALSE)</f>
        <v>PC</v>
      </c>
      <c r="J654" t="str">
        <f>VLOOKUP(A654, gaming_health_data!A:N, 3, FALSE)</f>
        <v>Fighting</v>
      </c>
      <c r="K654" t="str">
        <f>VLOOKUP(A654, gaming_health_data!A:N, 4, FALSE)</f>
        <v>Challenge</v>
      </c>
      <c r="L654">
        <f>VLOOKUP(A654, gaming_health_data!A:N, 5, FALSE)</f>
        <v>8</v>
      </c>
      <c r="M654">
        <f>VLOOKUP(A654, gaming_health_data!A:N, 6, FALSE)</f>
        <v>443</v>
      </c>
      <c r="N654">
        <f>VLOOKUP(A654, gaming_health_data!A:N, 7, FALSE)</f>
        <v>5</v>
      </c>
      <c r="O654">
        <f>VLOOKUP(A654, gaming_health_data!A:N, 9, FALSE)</f>
        <v>65</v>
      </c>
      <c r="P654">
        <f>VLOOKUP(A654, gaming_health_data!A:N, 10, FALSE)</f>
        <v>10</v>
      </c>
      <c r="Q654">
        <f>VLOOKUP(A654, gaming_health_data!A:N, 11, FALSE)</f>
        <v>53</v>
      </c>
      <c r="R654">
        <f>VLOOKUP(A654, gaming_health_data!A:N, 12, FALSE)</f>
        <v>75</v>
      </c>
      <c r="S654">
        <f>VLOOKUP(A654, gaming_health_data!A:N, 13, FALSE)</f>
        <v>70</v>
      </c>
      <c r="T654">
        <f>VLOOKUP(A654, gaming_health_data!A:N, 14, FALSE)</f>
        <v>40</v>
      </c>
    </row>
    <row r="655" spans="1:20" ht="15.75">
      <c r="A655">
        <v>10671</v>
      </c>
      <c r="B655" t="s">
        <v>1534</v>
      </c>
      <c r="C655">
        <v>29</v>
      </c>
      <c r="D655" t="s">
        <v>15</v>
      </c>
      <c r="E655" t="s">
        <v>54</v>
      </c>
      <c r="F655" s="3">
        <v>108945</v>
      </c>
      <c r="G655" t="s">
        <v>21</v>
      </c>
      <c r="H655" t="s">
        <v>21</v>
      </c>
      <c r="I655" s="4" t="str">
        <f>VLOOKUP(A655, gaming_health_data!A:N, 2, FALSE)</f>
        <v>PlayStation</v>
      </c>
      <c r="J655" t="str">
        <f>VLOOKUP(A655, gaming_health_data!A:N, 3, FALSE)</f>
        <v>MOBA</v>
      </c>
      <c r="K655" t="str">
        <f>VLOOKUP(A655, gaming_health_data!A:N, 4, FALSE)</f>
        <v>Loneliness</v>
      </c>
      <c r="L655">
        <f>VLOOKUP(A655, gaming_health_data!A:N, 5, FALSE)</f>
        <v>3</v>
      </c>
      <c r="M655">
        <f>VLOOKUP(A655, gaming_health_data!A:N, 6, FALSE)</f>
        <v>315</v>
      </c>
      <c r="N655">
        <f>VLOOKUP(A655, gaming_health_data!A:N, 7, FALSE)</f>
        <v>8</v>
      </c>
      <c r="O655">
        <f>VLOOKUP(A655, gaming_health_data!A:N, 9, FALSE)</f>
        <v>34</v>
      </c>
      <c r="P655">
        <f>VLOOKUP(A655, gaming_health_data!A:N, 10, FALSE)</f>
        <v>86</v>
      </c>
      <c r="Q655">
        <f>VLOOKUP(A655, gaming_health_data!A:N, 11, FALSE)</f>
        <v>40</v>
      </c>
      <c r="R655">
        <f>VLOOKUP(A655, gaming_health_data!A:N, 12, FALSE)</f>
        <v>68</v>
      </c>
      <c r="S655">
        <f>VLOOKUP(A655, gaming_health_data!A:N, 13, FALSE)</f>
        <v>92</v>
      </c>
      <c r="T655">
        <f>VLOOKUP(A655, gaming_health_data!A:N, 14, FALSE)</f>
        <v>45</v>
      </c>
    </row>
    <row r="656" spans="1:20" ht="15.75">
      <c r="A656">
        <v>10672</v>
      </c>
      <c r="B656" t="s">
        <v>1535</v>
      </c>
      <c r="C656">
        <v>34</v>
      </c>
      <c r="D656" t="s">
        <v>26</v>
      </c>
      <c r="E656" t="s">
        <v>54</v>
      </c>
      <c r="F656" s="3">
        <v>98320</v>
      </c>
      <c r="G656" t="s">
        <v>17</v>
      </c>
      <c r="H656" t="s">
        <v>17</v>
      </c>
      <c r="I656" s="4" t="str">
        <f>VLOOKUP(A656, gaming_health_data!A:N, 2, FALSE)</f>
        <v>Xbox</v>
      </c>
      <c r="J656" t="str">
        <f>VLOOKUP(A656, gaming_health_data!A:N, 3, FALSE)</f>
        <v>Horror</v>
      </c>
      <c r="K656" t="str">
        <f>VLOOKUP(A656, gaming_health_data!A:N, 4, FALSE)</f>
        <v>Escapism</v>
      </c>
      <c r="L656">
        <f>VLOOKUP(A656, gaming_health_data!A:N, 5, FALSE)</f>
        <v>7</v>
      </c>
      <c r="M656">
        <f>VLOOKUP(A656, gaming_health_data!A:N, 6, FALSE)</f>
        <v>433</v>
      </c>
      <c r="N656">
        <f>VLOOKUP(A656, gaming_health_data!A:N, 7, FALSE)</f>
        <v>5</v>
      </c>
      <c r="O656">
        <f>VLOOKUP(A656, gaming_health_data!A:N, 9, FALSE)</f>
        <v>29</v>
      </c>
      <c r="P656">
        <f>VLOOKUP(A656, gaming_health_data!A:N, 10, FALSE)</f>
        <v>67</v>
      </c>
      <c r="Q656">
        <f>VLOOKUP(A656, gaming_health_data!A:N, 11, FALSE)</f>
        <v>37</v>
      </c>
      <c r="R656">
        <f>VLOOKUP(A656, gaming_health_data!A:N, 12, FALSE)</f>
        <v>16</v>
      </c>
      <c r="S656">
        <f>VLOOKUP(A656, gaming_health_data!A:N, 13, FALSE)</f>
        <v>3</v>
      </c>
      <c r="T656">
        <f>VLOOKUP(A656, gaming_health_data!A:N, 14, FALSE)</f>
        <v>94</v>
      </c>
    </row>
    <row r="657" spans="1:20" ht="15.75">
      <c r="A657">
        <v>10673</v>
      </c>
      <c r="B657" t="s">
        <v>1536</v>
      </c>
      <c r="C657">
        <v>19</v>
      </c>
      <c r="D657" t="s">
        <v>26</v>
      </c>
      <c r="E657" t="s">
        <v>53</v>
      </c>
      <c r="F657" s="3">
        <v>174255</v>
      </c>
      <c r="G657" t="s">
        <v>21</v>
      </c>
      <c r="H657" t="s">
        <v>21</v>
      </c>
      <c r="I657" s="4" t="str">
        <f>VLOOKUP(A657, gaming_health_data!A:N, 2, FALSE)</f>
        <v>Cell Phone</v>
      </c>
      <c r="J657" t="str">
        <f>VLOOKUP(A657, gaming_health_data!A:N, 3, FALSE)</f>
        <v>RPG</v>
      </c>
      <c r="K657" t="str">
        <f>VLOOKUP(A657, gaming_health_data!A:N, 4, FALSE)</f>
        <v>Stress Relief</v>
      </c>
      <c r="L657">
        <f>VLOOKUP(A657, gaming_health_data!A:N, 5, FALSE)</f>
        <v>10</v>
      </c>
      <c r="M657">
        <f>VLOOKUP(A657, gaming_health_data!A:N, 6, FALSE)</f>
        <v>769</v>
      </c>
      <c r="N657">
        <f>VLOOKUP(A657, gaming_health_data!A:N, 7, FALSE)</f>
        <v>8</v>
      </c>
      <c r="O657">
        <f>VLOOKUP(A657, gaming_health_data!A:N, 9, FALSE)</f>
        <v>45</v>
      </c>
      <c r="P657">
        <f>VLOOKUP(A657, gaming_health_data!A:N, 10, FALSE)</f>
        <v>65</v>
      </c>
      <c r="Q657">
        <f>VLOOKUP(A657, gaming_health_data!A:N, 11, FALSE)</f>
        <v>64</v>
      </c>
      <c r="R657">
        <f>VLOOKUP(A657, gaming_health_data!A:N, 12, FALSE)</f>
        <v>74</v>
      </c>
      <c r="S657">
        <f>VLOOKUP(A657, gaming_health_data!A:N, 13, FALSE)</f>
        <v>23</v>
      </c>
      <c r="T657">
        <f>VLOOKUP(A657, gaming_health_data!A:N, 14, FALSE)</f>
        <v>17</v>
      </c>
    </row>
    <row r="658" spans="1:20" ht="15.75">
      <c r="A658">
        <v>10674</v>
      </c>
      <c r="B658" t="s">
        <v>1537</v>
      </c>
      <c r="C658">
        <v>26</v>
      </c>
      <c r="D658" t="s">
        <v>27</v>
      </c>
      <c r="E658" t="s">
        <v>27</v>
      </c>
      <c r="F658" s="3">
        <v>126545</v>
      </c>
      <c r="G658" t="s">
        <v>17</v>
      </c>
      <c r="H658" t="s">
        <v>17</v>
      </c>
      <c r="I658" s="4" t="str">
        <f>VLOOKUP(A658, gaming_health_data!A:N, 2, FALSE)</f>
        <v>Tablet</v>
      </c>
      <c r="J658" t="str">
        <f>VLOOKUP(A658, gaming_health_data!A:N, 3, FALSE)</f>
        <v>MMORPG</v>
      </c>
      <c r="K658" t="str">
        <f>VLOOKUP(A658, gaming_health_data!A:N, 4, FALSE)</f>
        <v>Social Interaction</v>
      </c>
      <c r="L658">
        <f>VLOOKUP(A658, gaming_health_data!A:N, 5, FALSE)</f>
        <v>4</v>
      </c>
      <c r="M658">
        <f>VLOOKUP(A658, gaming_health_data!A:N, 6, FALSE)</f>
        <v>777</v>
      </c>
      <c r="N658">
        <f>VLOOKUP(A658, gaming_health_data!A:N, 7, FALSE)</f>
        <v>6</v>
      </c>
      <c r="O658">
        <f>VLOOKUP(A658, gaming_health_data!A:N, 9, FALSE)</f>
        <v>52</v>
      </c>
      <c r="P658">
        <f>VLOOKUP(A658, gaming_health_data!A:N, 10, FALSE)</f>
        <v>97</v>
      </c>
      <c r="Q658">
        <f>VLOOKUP(A658, gaming_health_data!A:N, 11, FALSE)</f>
        <v>3</v>
      </c>
      <c r="R658">
        <f>VLOOKUP(A658, gaming_health_data!A:N, 12, FALSE)</f>
        <v>24</v>
      </c>
      <c r="S658">
        <f>VLOOKUP(A658, gaming_health_data!A:N, 13, FALSE)</f>
        <v>45</v>
      </c>
      <c r="T658">
        <f>VLOOKUP(A658, gaming_health_data!A:N, 14, FALSE)</f>
        <v>71</v>
      </c>
    </row>
    <row r="659" spans="1:20" ht="15.75">
      <c r="A659">
        <v>10675</v>
      </c>
      <c r="B659" t="s">
        <v>1538</v>
      </c>
      <c r="C659">
        <v>21</v>
      </c>
      <c r="D659" t="s">
        <v>26</v>
      </c>
      <c r="E659" t="s">
        <v>41</v>
      </c>
      <c r="F659" s="3">
        <v>14243</v>
      </c>
      <c r="G659" t="s">
        <v>21</v>
      </c>
      <c r="H659" t="s">
        <v>21</v>
      </c>
      <c r="I659" s="4" t="str">
        <f>VLOOKUP(A659, gaming_health_data!A:N, 2, FALSE)</f>
        <v>PlayStation</v>
      </c>
      <c r="J659" t="str">
        <f>VLOOKUP(A659, gaming_health_data!A:N, 3, FALSE)</f>
        <v>Fighting</v>
      </c>
      <c r="K659" t="str">
        <f>VLOOKUP(A659, gaming_health_data!A:N, 4, FALSE)</f>
        <v>Challenge</v>
      </c>
      <c r="L659">
        <f>VLOOKUP(A659, gaming_health_data!A:N, 5, FALSE)</f>
        <v>4</v>
      </c>
      <c r="M659">
        <f>VLOOKUP(A659, gaming_health_data!A:N, 6, FALSE)</f>
        <v>26</v>
      </c>
      <c r="N659">
        <f>VLOOKUP(A659, gaming_health_data!A:N, 7, FALSE)</f>
        <v>9</v>
      </c>
      <c r="O659">
        <f>VLOOKUP(A659, gaming_health_data!A:N, 9, FALSE)</f>
        <v>69</v>
      </c>
      <c r="P659">
        <f>VLOOKUP(A659, gaming_health_data!A:N, 10, FALSE)</f>
        <v>8</v>
      </c>
      <c r="Q659">
        <f>VLOOKUP(A659, gaming_health_data!A:N, 11, FALSE)</f>
        <v>57</v>
      </c>
      <c r="R659">
        <f>VLOOKUP(A659, gaming_health_data!A:N, 12, FALSE)</f>
        <v>42</v>
      </c>
      <c r="S659">
        <f>VLOOKUP(A659, gaming_health_data!A:N, 13, FALSE)</f>
        <v>95</v>
      </c>
      <c r="T659">
        <f>VLOOKUP(A659, gaming_health_data!A:N, 14, FALSE)</f>
        <v>84</v>
      </c>
    </row>
    <row r="660" spans="1:20" ht="15.75">
      <c r="A660">
        <v>10676</v>
      </c>
      <c r="B660" t="s">
        <v>1539</v>
      </c>
      <c r="C660">
        <v>29</v>
      </c>
      <c r="D660" t="s">
        <v>877</v>
      </c>
      <c r="E660" t="s">
        <v>54</v>
      </c>
      <c r="F660" s="3">
        <v>194278</v>
      </c>
      <c r="G660" t="s">
        <v>21</v>
      </c>
      <c r="H660" t="s">
        <v>21</v>
      </c>
      <c r="I660" s="4" t="str">
        <f>VLOOKUP(A660, gaming_health_data!A:N, 2, FALSE)</f>
        <v>Tablet</v>
      </c>
      <c r="J660" t="str">
        <f>VLOOKUP(A660, gaming_health_data!A:N, 3, FALSE)</f>
        <v>Fighting</v>
      </c>
      <c r="K660" t="str">
        <f>VLOOKUP(A660, gaming_health_data!A:N, 4, FALSE)</f>
        <v>Escapism</v>
      </c>
      <c r="L660">
        <f>VLOOKUP(A660, gaming_health_data!A:N, 5, FALSE)</f>
        <v>9</v>
      </c>
      <c r="M660">
        <f>VLOOKUP(A660, gaming_health_data!A:N, 6, FALSE)</f>
        <v>286</v>
      </c>
      <c r="N660">
        <f>VLOOKUP(A660, gaming_health_data!A:N, 7, FALSE)</f>
        <v>4</v>
      </c>
      <c r="O660">
        <f>VLOOKUP(A660, gaming_health_data!A:N, 9, FALSE)</f>
        <v>18</v>
      </c>
      <c r="P660">
        <f>VLOOKUP(A660, gaming_health_data!A:N, 10, FALSE)</f>
        <v>55</v>
      </c>
      <c r="Q660">
        <f>VLOOKUP(A660, gaming_health_data!A:N, 11, FALSE)</f>
        <v>82</v>
      </c>
      <c r="R660">
        <f>VLOOKUP(A660, gaming_health_data!A:N, 12, FALSE)</f>
        <v>81</v>
      </c>
      <c r="S660">
        <f>VLOOKUP(A660, gaming_health_data!A:N, 13, FALSE)</f>
        <v>67</v>
      </c>
      <c r="T660">
        <f>VLOOKUP(A660, gaming_health_data!A:N, 14, FALSE)</f>
        <v>17</v>
      </c>
    </row>
    <row r="661" spans="1:20" ht="15.75">
      <c r="A661">
        <v>10677</v>
      </c>
      <c r="B661" t="s">
        <v>1540</v>
      </c>
      <c r="C661">
        <v>34</v>
      </c>
      <c r="D661" t="s">
        <v>15</v>
      </c>
      <c r="E661" t="s">
        <v>39</v>
      </c>
      <c r="F661" s="3">
        <v>178149</v>
      </c>
      <c r="G661" t="s">
        <v>21</v>
      </c>
      <c r="H661" t="s">
        <v>21</v>
      </c>
      <c r="I661" s="4" t="str">
        <f>VLOOKUP(A661, gaming_health_data!A:N, 2, FALSE)</f>
        <v>PC</v>
      </c>
      <c r="J661" t="str">
        <f>VLOOKUP(A661, gaming_health_data!A:N, 3, FALSE)</f>
        <v>MMORPG</v>
      </c>
      <c r="K661" t="str">
        <f>VLOOKUP(A661, gaming_health_data!A:N, 4, FALSE)</f>
        <v>Social Interaction</v>
      </c>
      <c r="L661">
        <f>VLOOKUP(A661, gaming_health_data!A:N, 5, FALSE)</f>
        <v>2</v>
      </c>
      <c r="M661">
        <f>VLOOKUP(A661, gaming_health_data!A:N, 6, FALSE)</f>
        <v>323</v>
      </c>
      <c r="N661">
        <f>VLOOKUP(A661, gaming_health_data!A:N, 7, FALSE)</f>
        <v>4</v>
      </c>
      <c r="O661">
        <f>VLOOKUP(A661, gaming_health_data!A:N, 9, FALSE)</f>
        <v>79</v>
      </c>
      <c r="P661">
        <f>VLOOKUP(A661, gaming_health_data!A:N, 10, FALSE)</f>
        <v>84</v>
      </c>
      <c r="Q661">
        <f>VLOOKUP(A661, gaming_health_data!A:N, 11, FALSE)</f>
        <v>59</v>
      </c>
      <c r="R661">
        <f>VLOOKUP(A661, gaming_health_data!A:N, 12, FALSE)</f>
        <v>68</v>
      </c>
      <c r="S661">
        <f>VLOOKUP(A661, gaming_health_data!A:N, 13, FALSE)</f>
        <v>10</v>
      </c>
      <c r="T661">
        <f>VLOOKUP(A661, gaming_health_data!A:N, 14, FALSE)</f>
        <v>85</v>
      </c>
    </row>
    <row r="662" spans="1:20" ht="15.75">
      <c r="A662">
        <v>10678</v>
      </c>
      <c r="B662" t="s">
        <v>1541</v>
      </c>
      <c r="C662">
        <v>21</v>
      </c>
      <c r="D662" t="s">
        <v>26</v>
      </c>
      <c r="E662" t="s">
        <v>54</v>
      </c>
      <c r="F662" s="3">
        <v>63888</v>
      </c>
      <c r="G662" t="s">
        <v>17</v>
      </c>
      <c r="H662" t="s">
        <v>21</v>
      </c>
      <c r="I662" s="4" t="str">
        <f>VLOOKUP(A662, gaming_health_data!A:N, 2, FALSE)</f>
        <v>PC</v>
      </c>
      <c r="J662" t="str">
        <f>VLOOKUP(A662, gaming_health_data!A:N, 3, FALSE)</f>
        <v>Sports</v>
      </c>
      <c r="K662" t="str">
        <f>VLOOKUP(A662, gaming_health_data!A:N, 4, FALSE)</f>
        <v>Habit</v>
      </c>
      <c r="L662">
        <f>VLOOKUP(A662, gaming_health_data!A:N, 5, FALSE)</f>
        <v>1</v>
      </c>
      <c r="M662">
        <f>VLOOKUP(A662, gaming_health_data!A:N, 6, FALSE)</f>
        <v>203</v>
      </c>
      <c r="N662">
        <f>VLOOKUP(A662, gaming_health_data!A:N, 7, FALSE)</f>
        <v>7</v>
      </c>
      <c r="O662">
        <f>VLOOKUP(A662, gaming_health_data!A:N, 9, FALSE)</f>
        <v>78</v>
      </c>
      <c r="P662">
        <f>VLOOKUP(A662, gaming_health_data!A:N, 10, FALSE)</f>
        <v>88</v>
      </c>
      <c r="Q662">
        <f>VLOOKUP(A662, gaming_health_data!A:N, 11, FALSE)</f>
        <v>13</v>
      </c>
      <c r="R662">
        <f>VLOOKUP(A662, gaming_health_data!A:N, 12, FALSE)</f>
        <v>34</v>
      </c>
      <c r="S662">
        <f>VLOOKUP(A662, gaming_health_data!A:N, 13, FALSE)</f>
        <v>19</v>
      </c>
      <c r="T662">
        <f>VLOOKUP(A662, gaming_health_data!A:N, 14, FALSE)</f>
        <v>73</v>
      </c>
    </row>
    <row r="663" spans="1:20" ht="15.75">
      <c r="A663">
        <v>10679</v>
      </c>
      <c r="B663" t="s">
        <v>1542</v>
      </c>
      <c r="C663">
        <v>19</v>
      </c>
      <c r="D663" t="s">
        <v>26</v>
      </c>
      <c r="E663" t="s">
        <v>39</v>
      </c>
      <c r="F663" s="3">
        <v>98780</v>
      </c>
      <c r="G663" t="s">
        <v>17</v>
      </c>
      <c r="H663" t="s">
        <v>21</v>
      </c>
      <c r="I663" s="4" t="str">
        <f>VLOOKUP(A663, gaming_health_data!A:N, 2, FALSE)</f>
        <v>PC</v>
      </c>
      <c r="J663" t="str">
        <f>VLOOKUP(A663, gaming_health_data!A:N, 3, FALSE)</f>
        <v>Fighting</v>
      </c>
      <c r="K663" t="str">
        <f>VLOOKUP(A663, gaming_health_data!A:N, 4, FALSE)</f>
        <v>Habit</v>
      </c>
      <c r="L663">
        <f>VLOOKUP(A663, gaming_health_data!A:N, 5, FALSE)</f>
        <v>10</v>
      </c>
      <c r="M663">
        <f>VLOOKUP(A663, gaming_health_data!A:N, 6, FALSE)</f>
        <v>343</v>
      </c>
      <c r="N663">
        <f>VLOOKUP(A663, gaming_health_data!A:N, 7, FALSE)</f>
        <v>4</v>
      </c>
      <c r="O663">
        <f>VLOOKUP(A663, gaming_health_data!A:N, 9, FALSE)</f>
        <v>43</v>
      </c>
      <c r="P663">
        <f>VLOOKUP(A663, gaming_health_data!A:N, 10, FALSE)</f>
        <v>50</v>
      </c>
      <c r="Q663">
        <f>VLOOKUP(A663, gaming_health_data!A:N, 11, FALSE)</f>
        <v>91</v>
      </c>
      <c r="R663">
        <f>VLOOKUP(A663, gaming_health_data!A:N, 12, FALSE)</f>
        <v>86</v>
      </c>
      <c r="S663">
        <f>VLOOKUP(A663, gaming_health_data!A:N, 13, FALSE)</f>
        <v>32</v>
      </c>
      <c r="T663">
        <f>VLOOKUP(A663, gaming_health_data!A:N, 14, FALSE)</f>
        <v>43</v>
      </c>
    </row>
    <row r="664" spans="1:20" ht="15.75">
      <c r="A664">
        <v>10680</v>
      </c>
      <c r="B664" t="s">
        <v>1543</v>
      </c>
      <c r="C664">
        <v>22</v>
      </c>
      <c r="D664" t="s">
        <v>15</v>
      </c>
      <c r="E664" t="s">
        <v>30</v>
      </c>
      <c r="F664" s="3">
        <v>169740</v>
      </c>
      <c r="G664" t="s">
        <v>17</v>
      </c>
      <c r="H664" t="s">
        <v>21</v>
      </c>
      <c r="I664" s="4" t="str">
        <f>VLOOKUP(A664, gaming_health_data!A:N, 2, FALSE)</f>
        <v>Nintendo</v>
      </c>
      <c r="J664" t="str">
        <f>VLOOKUP(A664, gaming_health_data!A:N, 3, FALSE)</f>
        <v>Racing</v>
      </c>
      <c r="K664" t="str">
        <f>VLOOKUP(A664, gaming_health_data!A:N, 4, FALSE)</f>
        <v>Habit</v>
      </c>
      <c r="L664">
        <f>VLOOKUP(A664, gaming_health_data!A:N, 5, FALSE)</f>
        <v>2</v>
      </c>
      <c r="M664">
        <f>VLOOKUP(A664, gaming_health_data!A:N, 6, FALSE)</f>
        <v>608</v>
      </c>
      <c r="N664">
        <f>VLOOKUP(A664, gaming_health_data!A:N, 7, FALSE)</f>
        <v>11</v>
      </c>
      <c r="O664">
        <f>VLOOKUP(A664, gaming_health_data!A:N, 9, FALSE)</f>
        <v>76</v>
      </c>
      <c r="P664">
        <f>VLOOKUP(A664, gaming_health_data!A:N, 10, FALSE)</f>
        <v>44</v>
      </c>
      <c r="Q664">
        <f>VLOOKUP(A664, gaming_health_data!A:N, 11, FALSE)</f>
        <v>69</v>
      </c>
      <c r="R664">
        <f>VLOOKUP(A664, gaming_health_data!A:N, 12, FALSE)</f>
        <v>62</v>
      </c>
      <c r="S664">
        <f>VLOOKUP(A664, gaming_health_data!A:N, 13, FALSE)</f>
        <v>10</v>
      </c>
      <c r="T664">
        <f>VLOOKUP(A664, gaming_health_data!A:N, 14, FALSE)</f>
        <v>52</v>
      </c>
    </row>
    <row r="665" spans="1:20" ht="15.75">
      <c r="A665">
        <v>10681</v>
      </c>
      <c r="B665" t="s">
        <v>1544</v>
      </c>
      <c r="C665">
        <v>20</v>
      </c>
      <c r="D665" t="s">
        <v>26</v>
      </c>
      <c r="E665" t="s">
        <v>49</v>
      </c>
      <c r="F665" s="3">
        <v>126572</v>
      </c>
      <c r="G665" t="s">
        <v>21</v>
      </c>
      <c r="H665" t="s">
        <v>21</v>
      </c>
      <c r="I665" s="4" t="str">
        <f>VLOOKUP(A665, gaming_health_data!A:N, 2, FALSE)</f>
        <v>Tablet</v>
      </c>
      <c r="J665" t="str">
        <f>VLOOKUP(A665, gaming_health_data!A:N, 3, FALSE)</f>
        <v>Strategy</v>
      </c>
      <c r="K665" t="str">
        <f>VLOOKUP(A665, gaming_health_data!A:N, 4, FALSE)</f>
        <v>Challenge</v>
      </c>
      <c r="L665">
        <f>VLOOKUP(A665, gaming_health_data!A:N, 5, FALSE)</f>
        <v>2</v>
      </c>
      <c r="M665">
        <f>VLOOKUP(A665, gaming_health_data!A:N, 6, FALSE)</f>
        <v>683</v>
      </c>
      <c r="N665">
        <f>VLOOKUP(A665, gaming_health_data!A:N, 7, FALSE)</f>
        <v>8</v>
      </c>
      <c r="O665">
        <f>VLOOKUP(A665, gaming_health_data!A:N, 9, FALSE)</f>
        <v>64</v>
      </c>
      <c r="P665">
        <f>VLOOKUP(A665, gaming_health_data!A:N, 10, FALSE)</f>
        <v>88</v>
      </c>
      <c r="Q665">
        <f>VLOOKUP(A665, gaming_health_data!A:N, 11, FALSE)</f>
        <v>93</v>
      </c>
      <c r="R665">
        <f>VLOOKUP(A665, gaming_health_data!A:N, 12, FALSE)</f>
        <v>92</v>
      </c>
      <c r="S665">
        <f>VLOOKUP(A665, gaming_health_data!A:N, 13, FALSE)</f>
        <v>56</v>
      </c>
      <c r="T665">
        <f>VLOOKUP(A665, gaming_health_data!A:N, 14, FALSE)</f>
        <v>61</v>
      </c>
    </row>
    <row r="666" spans="1:20" ht="15.75">
      <c r="A666">
        <v>10682</v>
      </c>
      <c r="B666" t="s">
        <v>1545</v>
      </c>
      <c r="C666">
        <v>29</v>
      </c>
      <c r="D666" t="s">
        <v>27</v>
      </c>
      <c r="E666" t="s">
        <v>54</v>
      </c>
      <c r="F666" s="3">
        <v>7524</v>
      </c>
      <c r="G666" t="s">
        <v>21</v>
      </c>
      <c r="H666" t="s">
        <v>21</v>
      </c>
      <c r="I666" s="4" t="str">
        <f>VLOOKUP(A666, gaming_health_data!A:N, 2, FALSE)</f>
        <v>Nintendo</v>
      </c>
      <c r="J666" t="str">
        <f>VLOOKUP(A666, gaming_health_data!A:N, 3, FALSE)</f>
        <v>Horror</v>
      </c>
      <c r="K666" t="str">
        <f>VLOOKUP(A666, gaming_health_data!A:N, 4, FALSE)</f>
        <v>Boredom</v>
      </c>
      <c r="L666">
        <f>VLOOKUP(A666, gaming_health_data!A:N, 5, FALSE)</f>
        <v>10</v>
      </c>
      <c r="M666">
        <f>VLOOKUP(A666, gaming_health_data!A:N, 6, FALSE)</f>
        <v>935</v>
      </c>
      <c r="N666">
        <f>VLOOKUP(A666, gaming_health_data!A:N, 7, FALSE)</f>
        <v>4</v>
      </c>
      <c r="O666">
        <f>VLOOKUP(A666, gaming_health_data!A:N, 9, FALSE)</f>
        <v>69</v>
      </c>
      <c r="P666">
        <f>VLOOKUP(A666, gaming_health_data!A:N, 10, FALSE)</f>
        <v>39</v>
      </c>
      <c r="Q666">
        <f>VLOOKUP(A666, gaming_health_data!A:N, 11, FALSE)</f>
        <v>53</v>
      </c>
      <c r="R666">
        <f>VLOOKUP(A666, gaming_health_data!A:N, 12, FALSE)</f>
        <v>22</v>
      </c>
      <c r="S666">
        <f>VLOOKUP(A666, gaming_health_data!A:N, 13, FALSE)</f>
        <v>38</v>
      </c>
      <c r="T666">
        <f>VLOOKUP(A666, gaming_health_data!A:N, 14, FALSE)</f>
        <v>88</v>
      </c>
    </row>
    <row r="667" spans="1:20" ht="15.75">
      <c r="A667">
        <v>10683</v>
      </c>
      <c r="B667" t="s">
        <v>1546</v>
      </c>
      <c r="C667">
        <v>25</v>
      </c>
      <c r="D667" t="s">
        <v>26</v>
      </c>
      <c r="E667" t="s">
        <v>41</v>
      </c>
      <c r="F667" s="3">
        <v>154190</v>
      </c>
      <c r="G667" t="s">
        <v>21</v>
      </c>
      <c r="H667" t="s">
        <v>21</v>
      </c>
      <c r="I667" s="4" t="str">
        <f>VLOOKUP(A667, gaming_health_data!A:N, 2, FALSE)</f>
        <v>Tablet</v>
      </c>
      <c r="J667" t="str">
        <f>VLOOKUP(A667, gaming_health_data!A:N, 3, FALSE)</f>
        <v>Survival</v>
      </c>
      <c r="K667" t="str">
        <f>VLOOKUP(A667, gaming_health_data!A:N, 4, FALSE)</f>
        <v>Social Interaction</v>
      </c>
      <c r="L667">
        <f>VLOOKUP(A667, gaming_health_data!A:N, 5, FALSE)</f>
        <v>5</v>
      </c>
      <c r="M667">
        <f>VLOOKUP(A667, gaming_health_data!A:N, 6, FALSE)</f>
        <v>845</v>
      </c>
      <c r="N667">
        <f>VLOOKUP(A667, gaming_health_data!A:N, 7, FALSE)</f>
        <v>5</v>
      </c>
      <c r="O667">
        <f>VLOOKUP(A667, gaming_health_data!A:N, 9, FALSE)</f>
        <v>8</v>
      </c>
      <c r="P667">
        <f>VLOOKUP(A667, gaming_health_data!A:N, 10, FALSE)</f>
        <v>70</v>
      </c>
      <c r="Q667">
        <f>VLOOKUP(A667, gaming_health_data!A:N, 11, FALSE)</f>
        <v>61</v>
      </c>
      <c r="R667">
        <f>VLOOKUP(A667, gaming_health_data!A:N, 12, FALSE)</f>
        <v>67</v>
      </c>
      <c r="S667">
        <f>VLOOKUP(A667, gaming_health_data!A:N, 13, FALSE)</f>
        <v>87</v>
      </c>
      <c r="T667">
        <f>VLOOKUP(A667, gaming_health_data!A:N, 14, FALSE)</f>
        <v>44</v>
      </c>
    </row>
    <row r="668" spans="1:20" ht="15.75">
      <c r="A668">
        <v>10684</v>
      </c>
      <c r="B668" t="s">
        <v>1547</v>
      </c>
      <c r="C668">
        <v>33</v>
      </c>
      <c r="D668" t="s">
        <v>26</v>
      </c>
      <c r="E668" t="s">
        <v>44</v>
      </c>
      <c r="F668" s="3">
        <v>131672</v>
      </c>
      <c r="G668" t="s">
        <v>21</v>
      </c>
      <c r="H668" t="s">
        <v>17</v>
      </c>
      <c r="I668" s="4" t="str">
        <f>VLOOKUP(A668, gaming_health_data!A:N, 2, FALSE)</f>
        <v>Nintendo</v>
      </c>
      <c r="J668" t="str">
        <f>VLOOKUP(A668, gaming_health_data!A:N, 3, FALSE)</f>
        <v>Racing</v>
      </c>
      <c r="K668" t="str">
        <f>VLOOKUP(A668, gaming_health_data!A:N, 4, FALSE)</f>
        <v>Boredom</v>
      </c>
      <c r="L668">
        <f>VLOOKUP(A668, gaming_health_data!A:N, 5, FALSE)</f>
        <v>8</v>
      </c>
      <c r="M668">
        <f>VLOOKUP(A668, gaming_health_data!A:N, 6, FALSE)</f>
        <v>555</v>
      </c>
      <c r="N668">
        <f>VLOOKUP(A668, gaming_health_data!A:N, 7, FALSE)</f>
        <v>10</v>
      </c>
      <c r="O668">
        <f>VLOOKUP(A668, gaming_health_data!A:N, 9, FALSE)</f>
        <v>12</v>
      </c>
      <c r="P668">
        <f>VLOOKUP(A668, gaming_health_data!A:N, 10, FALSE)</f>
        <v>34</v>
      </c>
      <c r="Q668">
        <f>VLOOKUP(A668, gaming_health_data!A:N, 11, FALSE)</f>
        <v>40</v>
      </c>
      <c r="R668">
        <f>VLOOKUP(A668, gaming_health_data!A:N, 12, FALSE)</f>
        <v>96</v>
      </c>
      <c r="S668">
        <f>VLOOKUP(A668, gaming_health_data!A:N, 13, FALSE)</f>
        <v>54</v>
      </c>
      <c r="T668">
        <f>VLOOKUP(A668, gaming_health_data!A:N, 14, FALSE)</f>
        <v>46</v>
      </c>
    </row>
    <row r="669" spans="1:20" ht="15.75">
      <c r="A669">
        <v>10685</v>
      </c>
      <c r="B669" t="s">
        <v>1548</v>
      </c>
      <c r="C669">
        <v>25</v>
      </c>
      <c r="D669" t="s">
        <v>15</v>
      </c>
      <c r="E669" t="s">
        <v>36</v>
      </c>
      <c r="F669" s="3">
        <v>187176</v>
      </c>
      <c r="G669" t="s">
        <v>17</v>
      </c>
      <c r="H669" t="s">
        <v>17</v>
      </c>
      <c r="I669" s="4" t="str">
        <f>VLOOKUP(A669, gaming_health_data!A:N, 2, FALSE)</f>
        <v>PlayStation</v>
      </c>
      <c r="J669" t="str">
        <f>VLOOKUP(A669, gaming_health_data!A:N, 3, FALSE)</f>
        <v>Horror</v>
      </c>
      <c r="K669" t="str">
        <f>VLOOKUP(A669, gaming_health_data!A:N, 4, FALSE)</f>
        <v>Habit</v>
      </c>
      <c r="L669">
        <f>VLOOKUP(A669, gaming_health_data!A:N, 5, FALSE)</f>
        <v>8</v>
      </c>
      <c r="M669">
        <f>VLOOKUP(A669, gaming_health_data!A:N, 6, FALSE)</f>
        <v>911</v>
      </c>
      <c r="N669">
        <f>VLOOKUP(A669, gaming_health_data!A:N, 7, FALSE)</f>
        <v>8</v>
      </c>
      <c r="O669">
        <f>VLOOKUP(A669, gaming_health_data!A:N, 9, FALSE)</f>
        <v>73</v>
      </c>
      <c r="P669">
        <f>VLOOKUP(A669, gaming_health_data!A:N, 10, FALSE)</f>
        <v>47</v>
      </c>
      <c r="Q669">
        <f>VLOOKUP(A669, gaming_health_data!A:N, 11, FALSE)</f>
        <v>78</v>
      </c>
      <c r="R669">
        <f>VLOOKUP(A669, gaming_health_data!A:N, 12, FALSE)</f>
        <v>72</v>
      </c>
      <c r="S669">
        <f>VLOOKUP(A669, gaming_health_data!A:N, 13, FALSE)</f>
        <v>59</v>
      </c>
      <c r="T669">
        <f>VLOOKUP(A669, gaming_health_data!A:N, 14, FALSE)</f>
        <v>21</v>
      </c>
    </row>
    <row r="670" spans="1:20" ht="15.75">
      <c r="A670">
        <v>10686</v>
      </c>
      <c r="B670" t="s">
        <v>1549</v>
      </c>
      <c r="C670">
        <v>33</v>
      </c>
      <c r="D670" t="s">
        <v>26</v>
      </c>
      <c r="E670" t="s">
        <v>49</v>
      </c>
      <c r="F670" s="3">
        <v>130866</v>
      </c>
      <c r="G670" t="s">
        <v>21</v>
      </c>
      <c r="H670" t="s">
        <v>21</v>
      </c>
      <c r="I670" s="4" t="str">
        <f>VLOOKUP(A670, gaming_health_data!A:N, 2, FALSE)</f>
        <v>PC</v>
      </c>
      <c r="J670" t="str">
        <f>VLOOKUP(A670, gaming_health_data!A:N, 3, FALSE)</f>
        <v>Racing</v>
      </c>
      <c r="K670" t="str">
        <f>VLOOKUP(A670, gaming_health_data!A:N, 4, FALSE)</f>
        <v>Loneliness</v>
      </c>
      <c r="L670">
        <f>VLOOKUP(A670, gaming_health_data!A:N, 5, FALSE)</f>
        <v>10</v>
      </c>
      <c r="M670">
        <f>VLOOKUP(A670, gaming_health_data!A:N, 6, FALSE)</f>
        <v>656</v>
      </c>
      <c r="N670">
        <f>VLOOKUP(A670, gaming_health_data!A:N, 7, FALSE)</f>
        <v>9</v>
      </c>
      <c r="O670">
        <f>VLOOKUP(A670, gaming_health_data!A:N, 9, FALSE)</f>
        <v>87</v>
      </c>
      <c r="P670">
        <f>VLOOKUP(A670, gaming_health_data!A:N, 10, FALSE)</f>
        <v>78</v>
      </c>
      <c r="Q670">
        <f>VLOOKUP(A670, gaming_health_data!A:N, 11, FALSE)</f>
        <v>50</v>
      </c>
      <c r="R670">
        <f>VLOOKUP(A670, gaming_health_data!A:N, 12, FALSE)</f>
        <v>42</v>
      </c>
      <c r="S670">
        <f>VLOOKUP(A670, gaming_health_data!A:N, 13, FALSE)</f>
        <v>33</v>
      </c>
      <c r="T670">
        <f>VLOOKUP(A670, gaming_health_data!A:N, 14, FALSE)</f>
        <v>73</v>
      </c>
    </row>
    <row r="671" spans="1:20" ht="15.75">
      <c r="A671">
        <v>10687</v>
      </c>
      <c r="B671" t="s">
        <v>1550</v>
      </c>
      <c r="C671">
        <v>21</v>
      </c>
      <c r="D671" t="s">
        <v>15</v>
      </c>
      <c r="E671" t="s">
        <v>39</v>
      </c>
      <c r="F671" s="3">
        <v>186451</v>
      </c>
      <c r="G671" t="s">
        <v>21</v>
      </c>
      <c r="H671" t="s">
        <v>21</v>
      </c>
      <c r="I671" s="4" t="str">
        <f>VLOOKUP(A671, gaming_health_data!A:N, 2, FALSE)</f>
        <v>Nintendo</v>
      </c>
      <c r="J671" t="str">
        <f>VLOOKUP(A671, gaming_health_data!A:N, 3, FALSE)</f>
        <v>Survival</v>
      </c>
      <c r="K671" t="str">
        <f>VLOOKUP(A671, gaming_health_data!A:N, 4, FALSE)</f>
        <v>Competition</v>
      </c>
      <c r="L671">
        <f>VLOOKUP(A671, gaming_health_data!A:N, 5, FALSE)</f>
        <v>7</v>
      </c>
      <c r="M671">
        <f>VLOOKUP(A671, gaming_health_data!A:N, 6, FALSE)</f>
        <v>651</v>
      </c>
      <c r="N671">
        <f>VLOOKUP(A671, gaming_health_data!A:N, 7, FALSE)</f>
        <v>9</v>
      </c>
      <c r="O671">
        <f>VLOOKUP(A671, gaming_health_data!A:N, 9, FALSE)</f>
        <v>31</v>
      </c>
      <c r="P671">
        <f>VLOOKUP(A671, gaming_health_data!A:N, 10, FALSE)</f>
        <v>86</v>
      </c>
      <c r="Q671">
        <f>VLOOKUP(A671, gaming_health_data!A:N, 11, FALSE)</f>
        <v>7</v>
      </c>
      <c r="R671">
        <f>VLOOKUP(A671, gaming_health_data!A:N, 12, FALSE)</f>
        <v>21</v>
      </c>
      <c r="S671">
        <f>VLOOKUP(A671, gaming_health_data!A:N, 13, FALSE)</f>
        <v>92</v>
      </c>
      <c r="T671">
        <f>VLOOKUP(A671, gaming_health_data!A:N, 14, FALSE)</f>
        <v>61</v>
      </c>
    </row>
    <row r="672" spans="1:20" ht="15.75">
      <c r="A672">
        <v>10688</v>
      </c>
      <c r="B672" t="s">
        <v>1551</v>
      </c>
      <c r="C672">
        <v>34</v>
      </c>
      <c r="D672" t="s">
        <v>27</v>
      </c>
      <c r="E672" t="s">
        <v>53</v>
      </c>
      <c r="F672" s="3">
        <v>176503</v>
      </c>
      <c r="G672" t="s">
        <v>17</v>
      </c>
      <c r="H672" t="s">
        <v>21</v>
      </c>
      <c r="I672" s="4" t="str">
        <f>VLOOKUP(A672, gaming_health_data!A:N, 2, FALSE)</f>
        <v>Xbox</v>
      </c>
      <c r="J672" t="str">
        <f>VLOOKUP(A672, gaming_health_data!A:N, 3, FALSE)</f>
        <v>FPS</v>
      </c>
      <c r="K672" t="str">
        <f>VLOOKUP(A672, gaming_health_data!A:N, 4, FALSE)</f>
        <v>Relaxation</v>
      </c>
      <c r="L672">
        <f>VLOOKUP(A672, gaming_health_data!A:N, 5, FALSE)</f>
        <v>6</v>
      </c>
      <c r="M672">
        <f>VLOOKUP(A672, gaming_health_data!A:N, 6, FALSE)</f>
        <v>775</v>
      </c>
      <c r="N672">
        <f>VLOOKUP(A672, gaming_health_data!A:N, 7, FALSE)</f>
        <v>10</v>
      </c>
      <c r="O672">
        <f>VLOOKUP(A672, gaming_health_data!A:N, 9, FALSE)</f>
        <v>59</v>
      </c>
      <c r="P672">
        <f>VLOOKUP(A672, gaming_health_data!A:N, 10, FALSE)</f>
        <v>40</v>
      </c>
      <c r="Q672">
        <f>VLOOKUP(A672, gaming_health_data!A:N, 11, FALSE)</f>
        <v>10</v>
      </c>
      <c r="R672">
        <f>VLOOKUP(A672, gaming_health_data!A:N, 12, FALSE)</f>
        <v>66</v>
      </c>
      <c r="S672">
        <f>VLOOKUP(A672, gaming_health_data!A:N, 13, FALSE)</f>
        <v>34</v>
      </c>
      <c r="T672">
        <f>VLOOKUP(A672, gaming_health_data!A:N, 14, FALSE)</f>
        <v>27</v>
      </c>
    </row>
    <row r="673" spans="1:20" ht="15.75">
      <c r="A673">
        <v>10689</v>
      </c>
      <c r="B673" t="s">
        <v>1552</v>
      </c>
      <c r="C673">
        <v>27</v>
      </c>
      <c r="D673" t="s">
        <v>27</v>
      </c>
      <c r="E673" t="s">
        <v>41</v>
      </c>
      <c r="F673" s="3">
        <v>35766</v>
      </c>
      <c r="G673" t="s">
        <v>17</v>
      </c>
      <c r="H673" t="s">
        <v>17</v>
      </c>
      <c r="I673" s="4" t="str">
        <f>VLOOKUP(A673, gaming_health_data!A:N, 2, FALSE)</f>
        <v>Nintendo</v>
      </c>
      <c r="J673" t="str">
        <f>VLOOKUP(A673, gaming_health_data!A:N, 3, FALSE)</f>
        <v>FPS</v>
      </c>
      <c r="K673" t="str">
        <f>VLOOKUP(A673, gaming_health_data!A:N, 4, FALSE)</f>
        <v>Social Interaction</v>
      </c>
      <c r="L673">
        <f>VLOOKUP(A673, gaming_health_data!A:N, 5, FALSE)</f>
        <v>5</v>
      </c>
      <c r="M673">
        <f>VLOOKUP(A673, gaming_health_data!A:N, 6, FALSE)</f>
        <v>980</v>
      </c>
      <c r="N673">
        <f>VLOOKUP(A673, gaming_health_data!A:N, 7, FALSE)</f>
        <v>6</v>
      </c>
      <c r="O673">
        <f>VLOOKUP(A673, gaming_health_data!A:N, 9, FALSE)</f>
        <v>36</v>
      </c>
      <c r="P673">
        <f>VLOOKUP(A673, gaming_health_data!A:N, 10, FALSE)</f>
        <v>57</v>
      </c>
      <c r="Q673">
        <f>VLOOKUP(A673, gaming_health_data!A:N, 11, FALSE)</f>
        <v>82</v>
      </c>
      <c r="R673">
        <f>VLOOKUP(A673, gaming_health_data!A:N, 12, FALSE)</f>
        <v>48</v>
      </c>
      <c r="S673">
        <f>VLOOKUP(A673, gaming_health_data!A:N, 13, FALSE)</f>
        <v>37</v>
      </c>
      <c r="T673">
        <f>VLOOKUP(A673, gaming_health_data!A:N, 14, FALSE)</f>
        <v>88</v>
      </c>
    </row>
    <row r="674" spans="1:20" ht="15.75">
      <c r="A674">
        <v>10690</v>
      </c>
      <c r="B674" t="s">
        <v>1553</v>
      </c>
      <c r="C674">
        <v>31</v>
      </c>
      <c r="D674" t="s">
        <v>26</v>
      </c>
      <c r="E674" t="s">
        <v>27</v>
      </c>
      <c r="F674" s="3">
        <v>83753</v>
      </c>
      <c r="G674" t="s">
        <v>17</v>
      </c>
      <c r="H674" t="s">
        <v>17</v>
      </c>
      <c r="I674" s="4" t="str">
        <f>VLOOKUP(A674, gaming_health_data!A:N, 2, FALSE)</f>
        <v>PlayStation</v>
      </c>
      <c r="J674" t="str">
        <f>VLOOKUP(A674, gaming_health_data!A:N, 3, FALSE)</f>
        <v>MOBA</v>
      </c>
      <c r="K674" t="str">
        <f>VLOOKUP(A674, gaming_health_data!A:N, 4, FALSE)</f>
        <v>Loneliness</v>
      </c>
      <c r="L674">
        <f>VLOOKUP(A674, gaming_health_data!A:N, 5, FALSE)</f>
        <v>9</v>
      </c>
      <c r="M674">
        <f>VLOOKUP(A674, gaming_health_data!A:N, 6, FALSE)</f>
        <v>687</v>
      </c>
      <c r="N674">
        <f>VLOOKUP(A674, gaming_health_data!A:N, 7, FALSE)</f>
        <v>4</v>
      </c>
      <c r="O674">
        <f>VLOOKUP(A674, gaming_health_data!A:N, 9, FALSE)</f>
        <v>94</v>
      </c>
      <c r="P674">
        <f>VLOOKUP(A674, gaming_health_data!A:N, 10, FALSE)</f>
        <v>34</v>
      </c>
      <c r="Q674">
        <f>VLOOKUP(A674, gaming_health_data!A:N, 11, FALSE)</f>
        <v>75</v>
      </c>
      <c r="R674">
        <f>VLOOKUP(A674, gaming_health_data!A:N, 12, FALSE)</f>
        <v>25</v>
      </c>
      <c r="S674">
        <f>VLOOKUP(A674, gaming_health_data!A:N, 13, FALSE)</f>
        <v>67</v>
      </c>
      <c r="T674">
        <f>VLOOKUP(A674, gaming_health_data!A:N, 14, FALSE)</f>
        <v>55</v>
      </c>
    </row>
    <row r="675" spans="1:20" ht="15.75">
      <c r="A675">
        <v>10691</v>
      </c>
      <c r="B675" t="s">
        <v>1554</v>
      </c>
      <c r="C675">
        <v>27</v>
      </c>
      <c r="D675" t="s">
        <v>27</v>
      </c>
      <c r="E675" t="s">
        <v>30</v>
      </c>
      <c r="F675" s="3">
        <v>22628</v>
      </c>
      <c r="G675" t="s">
        <v>17</v>
      </c>
      <c r="H675" t="s">
        <v>17</v>
      </c>
      <c r="I675" s="4" t="str">
        <f>VLOOKUP(A675, gaming_health_data!A:N, 2, FALSE)</f>
        <v>PC</v>
      </c>
      <c r="J675" t="str">
        <f>VLOOKUP(A675, gaming_health_data!A:N, 3, FALSE)</f>
        <v>FPS</v>
      </c>
      <c r="K675" t="str">
        <f>VLOOKUP(A675, gaming_health_data!A:N, 4, FALSE)</f>
        <v>Social Interaction</v>
      </c>
      <c r="L675">
        <f>VLOOKUP(A675, gaming_health_data!A:N, 5, FALSE)</f>
        <v>2</v>
      </c>
      <c r="M675">
        <f>VLOOKUP(A675, gaming_health_data!A:N, 6, FALSE)</f>
        <v>728</v>
      </c>
      <c r="N675">
        <f>VLOOKUP(A675, gaming_health_data!A:N, 7, FALSE)</f>
        <v>9</v>
      </c>
      <c r="O675">
        <f>VLOOKUP(A675, gaming_health_data!A:N, 9, FALSE)</f>
        <v>38</v>
      </c>
      <c r="P675">
        <f>VLOOKUP(A675, gaming_health_data!A:N, 10, FALSE)</f>
        <v>27</v>
      </c>
      <c r="Q675">
        <f>VLOOKUP(A675, gaming_health_data!A:N, 11, FALSE)</f>
        <v>43</v>
      </c>
      <c r="R675">
        <f>VLOOKUP(A675, gaming_health_data!A:N, 12, FALSE)</f>
        <v>50</v>
      </c>
      <c r="S675">
        <f>VLOOKUP(A675, gaming_health_data!A:N, 13, FALSE)</f>
        <v>37</v>
      </c>
      <c r="T675">
        <f>VLOOKUP(A675, gaming_health_data!A:N, 14, FALSE)</f>
        <v>14</v>
      </c>
    </row>
    <row r="676" spans="1:20" ht="15.75">
      <c r="A676">
        <v>10692</v>
      </c>
      <c r="B676" t="s">
        <v>1555</v>
      </c>
      <c r="C676">
        <v>28</v>
      </c>
      <c r="D676" t="s">
        <v>26</v>
      </c>
      <c r="E676" t="s">
        <v>54</v>
      </c>
      <c r="F676" s="3">
        <v>102700</v>
      </c>
      <c r="G676" t="s">
        <v>17</v>
      </c>
      <c r="H676" t="s">
        <v>21</v>
      </c>
      <c r="I676" s="4" t="str">
        <f>VLOOKUP(A676, gaming_health_data!A:N, 2, FALSE)</f>
        <v>Tablet</v>
      </c>
      <c r="J676" t="str">
        <f>VLOOKUP(A676, gaming_health_data!A:N, 3, FALSE)</f>
        <v>Racing</v>
      </c>
      <c r="K676" t="str">
        <f>VLOOKUP(A676, gaming_health_data!A:N, 4, FALSE)</f>
        <v>Habit</v>
      </c>
      <c r="L676">
        <f>VLOOKUP(A676, gaming_health_data!A:N, 5, FALSE)</f>
        <v>8</v>
      </c>
      <c r="M676">
        <f>VLOOKUP(A676, gaming_health_data!A:N, 6, FALSE)</f>
        <v>495</v>
      </c>
      <c r="N676">
        <f>VLOOKUP(A676, gaming_health_data!A:N, 7, FALSE)</f>
        <v>9</v>
      </c>
      <c r="O676">
        <f>VLOOKUP(A676, gaming_health_data!A:N, 9, FALSE)</f>
        <v>43</v>
      </c>
      <c r="P676">
        <f>VLOOKUP(A676, gaming_health_data!A:N, 10, FALSE)</f>
        <v>34</v>
      </c>
      <c r="Q676">
        <f>VLOOKUP(A676, gaming_health_data!A:N, 11, FALSE)</f>
        <v>63</v>
      </c>
      <c r="R676">
        <f>VLOOKUP(A676, gaming_health_data!A:N, 12, FALSE)</f>
        <v>15</v>
      </c>
      <c r="S676">
        <f>VLOOKUP(A676, gaming_health_data!A:N, 13, FALSE)</f>
        <v>63</v>
      </c>
      <c r="T676">
        <f>VLOOKUP(A676, gaming_health_data!A:N, 14, FALSE)</f>
        <v>90</v>
      </c>
    </row>
    <row r="677" spans="1:20" ht="15.75">
      <c r="A677">
        <v>10693</v>
      </c>
      <c r="B677" t="s">
        <v>1556</v>
      </c>
      <c r="C677">
        <v>34</v>
      </c>
      <c r="D677" t="s">
        <v>26</v>
      </c>
      <c r="E677" t="s">
        <v>56</v>
      </c>
      <c r="F677" s="3">
        <v>19267</v>
      </c>
      <c r="G677" t="s">
        <v>21</v>
      </c>
      <c r="H677" t="s">
        <v>17</v>
      </c>
      <c r="I677" s="4" t="str">
        <f>VLOOKUP(A677, gaming_health_data!A:N, 2, FALSE)</f>
        <v>Cell Phone</v>
      </c>
      <c r="J677" t="str">
        <f>VLOOKUP(A677, gaming_health_data!A:N, 3, FALSE)</f>
        <v>Strategy</v>
      </c>
      <c r="K677" t="str">
        <f>VLOOKUP(A677, gaming_health_data!A:N, 4, FALSE)</f>
        <v>Social Interaction</v>
      </c>
      <c r="L677">
        <f>VLOOKUP(A677, gaming_health_data!A:N, 5, FALSE)</f>
        <v>9</v>
      </c>
      <c r="M677">
        <f>VLOOKUP(A677, gaming_health_data!A:N, 6, FALSE)</f>
        <v>928</v>
      </c>
      <c r="N677">
        <f>VLOOKUP(A677, gaming_health_data!A:N, 7, FALSE)</f>
        <v>9</v>
      </c>
      <c r="O677">
        <f>VLOOKUP(A677, gaming_health_data!A:N, 9, FALSE)</f>
        <v>42</v>
      </c>
      <c r="P677">
        <f>VLOOKUP(A677, gaming_health_data!A:N, 10, FALSE)</f>
        <v>57</v>
      </c>
      <c r="Q677">
        <f>VLOOKUP(A677, gaming_health_data!A:N, 11, FALSE)</f>
        <v>25</v>
      </c>
      <c r="R677">
        <f>VLOOKUP(A677, gaming_health_data!A:N, 12, FALSE)</f>
        <v>85</v>
      </c>
      <c r="S677">
        <f>VLOOKUP(A677, gaming_health_data!A:N, 13, FALSE)</f>
        <v>20</v>
      </c>
      <c r="T677">
        <f>VLOOKUP(A677, gaming_health_data!A:N, 14, FALSE)</f>
        <v>42</v>
      </c>
    </row>
    <row r="678" spans="1:20" ht="15.75">
      <c r="A678">
        <v>10694</v>
      </c>
      <c r="B678" t="s">
        <v>1557</v>
      </c>
      <c r="C678">
        <v>18</v>
      </c>
      <c r="D678" t="s">
        <v>27</v>
      </c>
      <c r="E678" t="s">
        <v>16</v>
      </c>
      <c r="F678" s="3">
        <v>336</v>
      </c>
      <c r="G678" t="s">
        <v>21</v>
      </c>
      <c r="H678" t="s">
        <v>17</v>
      </c>
      <c r="I678" s="4" t="str">
        <f>VLOOKUP(A678, gaming_health_data!A:N, 2, FALSE)</f>
        <v>PC</v>
      </c>
      <c r="J678" t="str">
        <f>VLOOKUP(A678, gaming_health_data!A:N, 3, FALSE)</f>
        <v>Horror</v>
      </c>
      <c r="K678" t="str">
        <f>VLOOKUP(A678, gaming_health_data!A:N, 4, FALSE)</f>
        <v>Loneliness</v>
      </c>
      <c r="L678">
        <f>VLOOKUP(A678, gaming_health_data!A:N, 5, FALSE)</f>
        <v>11</v>
      </c>
      <c r="M678">
        <f>VLOOKUP(A678, gaming_health_data!A:N, 6, FALSE)</f>
        <v>739</v>
      </c>
      <c r="N678">
        <f>VLOOKUP(A678, gaming_health_data!A:N, 7, FALSE)</f>
        <v>10</v>
      </c>
      <c r="O678">
        <f>VLOOKUP(A678, gaming_health_data!A:N, 9, FALSE)</f>
        <v>26</v>
      </c>
      <c r="P678">
        <f>VLOOKUP(A678, gaming_health_data!A:N, 10, FALSE)</f>
        <v>35</v>
      </c>
      <c r="Q678">
        <f>VLOOKUP(A678, gaming_health_data!A:N, 11, FALSE)</f>
        <v>22</v>
      </c>
      <c r="R678">
        <f>VLOOKUP(A678, gaming_health_data!A:N, 12, FALSE)</f>
        <v>25</v>
      </c>
      <c r="S678">
        <f>VLOOKUP(A678, gaming_health_data!A:N, 13, FALSE)</f>
        <v>12</v>
      </c>
      <c r="T678">
        <f>VLOOKUP(A678, gaming_health_data!A:N, 14, FALSE)</f>
        <v>61</v>
      </c>
    </row>
    <row r="679" spans="1:20" ht="15.75">
      <c r="A679">
        <v>10695</v>
      </c>
      <c r="B679" t="s">
        <v>1558</v>
      </c>
      <c r="C679">
        <v>20</v>
      </c>
      <c r="D679" t="s">
        <v>26</v>
      </c>
      <c r="E679" t="s">
        <v>22</v>
      </c>
      <c r="F679" s="3">
        <v>82060</v>
      </c>
      <c r="G679" t="s">
        <v>21</v>
      </c>
      <c r="H679" t="s">
        <v>21</v>
      </c>
      <c r="I679" s="4" t="str">
        <f>VLOOKUP(A679, gaming_health_data!A:N, 2, FALSE)</f>
        <v>Xbox</v>
      </c>
      <c r="J679" t="str">
        <f>VLOOKUP(A679, gaming_health_data!A:N, 3, FALSE)</f>
        <v>MOBA</v>
      </c>
      <c r="K679" t="str">
        <f>VLOOKUP(A679, gaming_health_data!A:N, 4, FALSE)</f>
        <v>Habit</v>
      </c>
      <c r="L679">
        <f>VLOOKUP(A679, gaming_health_data!A:N, 5, FALSE)</f>
        <v>2</v>
      </c>
      <c r="M679">
        <f>VLOOKUP(A679, gaming_health_data!A:N, 6, FALSE)</f>
        <v>123</v>
      </c>
      <c r="N679">
        <f>VLOOKUP(A679, gaming_health_data!A:N, 7, FALSE)</f>
        <v>10</v>
      </c>
      <c r="O679">
        <f>VLOOKUP(A679, gaming_health_data!A:N, 9, FALSE)</f>
        <v>5</v>
      </c>
      <c r="P679">
        <f>VLOOKUP(A679, gaming_health_data!A:N, 10, FALSE)</f>
        <v>84</v>
      </c>
      <c r="Q679">
        <f>VLOOKUP(A679, gaming_health_data!A:N, 11, FALSE)</f>
        <v>36</v>
      </c>
      <c r="R679">
        <f>VLOOKUP(A679, gaming_health_data!A:N, 12, FALSE)</f>
        <v>87</v>
      </c>
      <c r="S679">
        <f>VLOOKUP(A679, gaming_health_data!A:N, 13, FALSE)</f>
        <v>91</v>
      </c>
      <c r="T679">
        <f>VLOOKUP(A679, gaming_health_data!A:N, 14, FALSE)</f>
        <v>92</v>
      </c>
    </row>
    <row r="680" spans="1:20" ht="15.75">
      <c r="A680">
        <v>10696</v>
      </c>
      <c r="B680" t="s">
        <v>1559</v>
      </c>
      <c r="C680">
        <v>31</v>
      </c>
      <c r="D680" t="s">
        <v>27</v>
      </c>
      <c r="E680" t="s">
        <v>41</v>
      </c>
      <c r="F680" s="3">
        <v>164278</v>
      </c>
      <c r="G680" t="s">
        <v>21</v>
      </c>
      <c r="H680" t="s">
        <v>21</v>
      </c>
      <c r="I680" s="4" t="str">
        <f>VLOOKUP(A680, gaming_health_data!A:N, 2, FALSE)</f>
        <v>PC</v>
      </c>
      <c r="J680" t="str">
        <f>VLOOKUP(A680, gaming_health_data!A:N, 3, FALSE)</f>
        <v>Strategy</v>
      </c>
      <c r="K680" t="str">
        <f>VLOOKUP(A680, gaming_health_data!A:N, 4, FALSE)</f>
        <v>Social Interaction</v>
      </c>
      <c r="L680">
        <f>VLOOKUP(A680, gaming_health_data!A:N, 5, FALSE)</f>
        <v>6</v>
      </c>
      <c r="M680">
        <f>VLOOKUP(A680, gaming_health_data!A:N, 6, FALSE)</f>
        <v>930</v>
      </c>
      <c r="N680">
        <f>VLOOKUP(A680, gaming_health_data!A:N, 7, FALSE)</f>
        <v>5</v>
      </c>
      <c r="O680">
        <f>VLOOKUP(A680, gaming_health_data!A:N, 9, FALSE)</f>
        <v>40</v>
      </c>
      <c r="P680">
        <f>VLOOKUP(A680, gaming_health_data!A:N, 10, FALSE)</f>
        <v>75</v>
      </c>
      <c r="Q680">
        <f>VLOOKUP(A680, gaming_health_data!A:N, 11, FALSE)</f>
        <v>85</v>
      </c>
      <c r="R680">
        <f>VLOOKUP(A680, gaming_health_data!A:N, 12, FALSE)</f>
        <v>91</v>
      </c>
      <c r="S680">
        <f>VLOOKUP(A680, gaming_health_data!A:N, 13, FALSE)</f>
        <v>12</v>
      </c>
      <c r="T680">
        <f>VLOOKUP(A680, gaming_health_data!A:N, 14, FALSE)</f>
        <v>18</v>
      </c>
    </row>
    <row r="681" spans="1:20" ht="15.75">
      <c r="A681">
        <v>10697</v>
      </c>
      <c r="B681" t="s">
        <v>1560</v>
      </c>
      <c r="C681">
        <v>30</v>
      </c>
      <c r="D681" t="s">
        <v>27</v>
      </c>
      <c r="E681" t="s">
        <v>27</v>
      </c>
      <c r="F681" s="3">
        <v>105563</v>
      </c>
      <c r="G681" t="s">
        <v>17</v>
      </c>
      <c r="H681" t="s">
        <v>17</v>
      </c>
      <c r="I681" s="4" t="str">
        <f>VLOOKUP(A681, gaming_health_data!A:N, 2, FALSE)</f>
        <v>PlayStation</v>
      </c>
      <c r="J681" t="str">
        <f>VLOOKUP(A681, gaming_health_data!A:N, 3, FALSE)</f>
        <v>Horror</v>
      </c>
      <c r="K681" t="str">
        <f>VLOOKUP(A681, gaming_health_data!A:N, 4, FALSE)</f>
        <v>Habit</v>
      </c>
      <c r="L681">
        <f>VLOOKUP(A681, gaming_health_data!A:N, 5, FALSE)</f>
        <v>11</v>
      </c>
      <c r="M681">
        <f>VLOOKUP(A681, gaming_health_data!A:N, 6, FALSE)</f>
        <v>627</v>
      </c>
      <c r="N681">
        <f>VLOOKUP(A681, gaming_health_data!A:N, 7, FALSE)</f>
        <v>8</v>
      </c>
      <c r="O681">
        <f>VLOOKUP(A681, gaming_health_data!A:N, 9, FALSE)</f>
        <v>19</v>
      </c>
      <c r="P681">
        <f>VLOOKUP(A681, gaming_health_data!A:N, 10, FALSE)</f>
        <v>29</v>
      </c>
      <c r="Q681">
        <f>VLOOKUP(A681, gaming_health_data!A:N, 11, FALSE)</f>
        <v>69</v>
      </c>
      <c r="R681">
        <f>VLOOKUP(A681, gaming_health_data!A:N, 12, FALSE)</f>
        <v>23</v>
      </c>
      <c r="S681">
        <f>VLOOKUP(A681, gaming_health_data!A:N, 13, FALSE)</f>
        <v>20</v>
      </c>
      <c r="T681">
        <f>VLOOKUP(A681, gaming_health_data!A:N, 14, FALSE)</f>
        <v>95</v>
      </c>
    </row>
    <row r="682" spans="1:20" ht="15.75">
      <c r="A682">
        <v>10698</v>
      </c>
      <c r="B682" t="s">
        <v>1561</v>
      </c>
      <c r="C682">
        <v>22</v>
      </c>
      <c r="D682" t="s">
        <v>26</v>
      </c>
      <c r="E682" t="s">
        <v>39</v>
      </c>
      <c r="F682" s="3">
        <v>78790</v>
      </c>
      <c r="G682" t="s">
        <v>21</v>
      </c>
      <c r="H682" t="s">
        <v>17</v>
      </c>
      <c r="I682" s="4" t="str">
        <f>VLOOKUP(A682, gaming_health_data!A:N, 2, FALSE)</f>
        <v>Tablet</v>
      </c>
      <c r="J682" t="str">
        <f>VLOOKUP(A682, gaming_health_data!A:N, 3, FALSE)</f>
        <v>Horror</v>
      </c>
      <c r="K682" t="str">
        <f>VLOOKUP(A682, gaming_health_data!A:N, 4, FALSE)</f>
        <v>Boredom</v>
      </c>
      <c r="L682">
        <f>VLOOKUP(A682, gaming_health_data!A:N, 5, FALSE)</f>
        <v>5</v>
      </c>
      <c r="M682">
        <f>VLOOKUP(A682, gaming_health_data!A:N, 6, FALSE)</f>
        <v>967</v>
      </c>
      <c r="N682">
        <f>VLOOKUP(A682, gaming_health_data!A:N, 7, FALSE)</f>
        <v>11</v>
      </c>
      <c r="O682">
        <f>VLOOKUP(A682, gaming_health_data!A:N, 9, FALSE)</f>
        <v>26</v>
      </c>
      <c r="P682">
        <f>VLOOKUP(A682, gaming_health_data!A:N, 10, FALSE)</f>
        <v>63</v>
      </c>
      <c r="Q682">
        <f>VLOOKUP(A682, gaming_health_data!A:N, 11, FALSE)</f>
        <v>36</v>
      </c>
      <c r="R682">
        <f>VLOOKUP(A682, gaming_health_data!A:N, 12, FALSE)</f>
        <v>45</v>
      </c>
      <c r="S682">
        <f>VLOOKUP(A682, gaming_health_data!A:N, 13, FALSE)</f>
        <v>6</v>
      </c>
      <c r="T682">
        <f>VLOOKUP(A682, gaming_health_data!A:N, 14, FALSE)</f>
        <v>43</v>
      </c>
    </row>
    <row r="683" spans="1:20" ht="15.75">
      <c r="A683">
        <v>10699</v>
      </c>
      <c r="B683" t="s">
        <v>1562</v>
      </c>
      <c r="C683">
        <v>27</v>
      </c>
      <c r="D683" t="s">
        <v>26</v>
      </c>
      <c r="E683" t="s">
        <v>54</v>
      </c>
      <c r="F683" s="3">
        <v>79601</v>
      </c>
      <c r="G683" t="s">
        <v>17</v>
      </c>
      <c r="H683" t="s">
        <v>21</v>
      </c>
      <c r="I683" s="4" t="str">
        <f>VLOOKUP(A683, gaming_health_data!A:N, 2, FALSE)</f>
        <v>Nintendo</v>
      </c>
      <c r="J683" t="str">
        <f>VLOOKUP(A683, gaming_health_data!A:N, 3, FALSE)</f>
        <v>Sports</v>
      </c>
      <c r="K683" t="str">
        <f>VLOOKUP(A683, gaming_health_data!A:N, 4, FALSE)</f>
        <v>Entertainment</v>
      </c>
      <c r="L683">
        <f>VLOOKUP(A683, gaming_health_data!A:N, 5, FALSE)</f>
        <v>2</v>
      </c>
      <c r="M683">
        <f>VLOOKUP(A683, gaming_health_data!A:N, 6, FALSE)</f>
        <v>767</v>
      </c>
      <c r="N683">
        <f>VLOOKUP(A683, gaming_health_data!A:N, 7, FALSE)</f>
        <v>8</v>
      </c>
      <c r="O683">
        <f>VLOOKUP(A683, gaming_health_data!A:N, 9, FALSE)</f>
        <v>50</v>
      </c>
      <c r="P683">
        <f>VLOOKUP(A683, gaming_health_data!A:N, 10, FALSE)</f>
        <v>34</v>
      </c>
      <c r="Q683">
        <f>VLOOKUP(A683, gaming_health_data!A:N, 11, FALSE)</f>
        <v>98</v>
      </c>
      <c r="R683">
        <f>VLOOKUP(A683, gaming_health_data!A:N, 12, FALSE)</f>
        <v>23</v>
      </c>
      <c r="S683">
        <f>VLOOKUP(A683, gaming_health_data!A:N, 13, FALSE)</f>
        <v>99</v>
      </c>
      <c r="T683">
        <f>VLOOKUP(A683, gaming_health_data!A:N, 14, FALSE)</f>
        <v>44</v>
      </c>
    </row>
    <row r="684" spans="1:20" ht="15.75">
      <c r="A684">
        <v>10700</v>
      </c>
      <c r="B684" t="s">
        <v>1563</v>
      </c>
      <c r="C684">
        <v>30</v>
      </c>
      <c r="D684" t="s">
        <v>15</v>
      </c>
      <c r="E684" t="s">
        <v>54</v>
      </c>
      <c r="F684" s="3">
        <v>31692</v>
      </c>
      <c r="G684" t="s">
        <v>17</v>
      </c>
      <c r="H684" t="s">
        <v>17</v>
      </c>
      <c r="I684" s="4" t="str">
        <f>VLOOKUP(A684, gaming_health_data!A:N, 2, FALSE)</f>
        <v>Tablet</v>
      </c>
      <c r="J684" t="str">
        <f>VLOOKUP(A684, gaming_health_data!A:N, 3, FALSE)</f>
        <v>Racing</v>
      </c>
      <c r="K684" t="str">
        <f>VLOOKUP(A684, gaming_health_data!A:N, 4, FALSE)</f>
        <v>Social Interaction</v>
      </c>
      <c r="L684">
        <f>VLOOKUP(A684, gaming_health_data!A:N, 5, FALSE)</f>
        <v>11</v>
      </c>
      <c r="M684">
        <f>VLOOKUP(A684, gaming_health_data!A:N, 6, FALSE)</f>
        <v>518</v>
      </c>
      <c r="N684">
        <f>VLOOKUP(A684, gaming_health_data!A:N, 7, FALSE)</f>
        <v>4</v>
      </c>
      <c r="O684">
        <f>VLOOKUP(A684, gaming_health_data!A:N, 9, FALSE)</f>
        <v>18</v>
      </c>
      <c r="P684">
        <f>VLOOKUP(A684, gaming_health_data!A:N, 10, FALSE)</f>
        <v>42</v>
      </c>
      <c r="Q684">
        <f>VLOOKUP(A684, gaming_health_data!A:N, 11, FALSE)</f>
        <v>30</v>
      </c>
      <c r="R684">
        <f>VLOOKUP(A684, gaming_health_data!A:N, 12, FALSE)</f>
        <v>58</v>
      </c>
      <c r="S684">
        <f>VLOOKUP(A684, gaming_health_data!A:N, 13, FALSE)</f>
        <v>46</v>
      </c>
      <c r="T684">
        <f>VLOOKUP(A684, gaming_health_data!A:N, 14, FALSE)</f>
        <v>63</v>
      </c>
    </row>
    <row r="685" spans="1:20" ht="15.75">
      <c r="A685">
        <v>10701</v>
      </c>
      <c r="B685" t="s">
        <v>1564</v>
      </c>
      <c r="C685">
        <v>24</v>
      </c>
      <c r="D685" t="s">
        <v>27</v>
      </c>
      <c r="E685" t="s">
        <v>27</v>
      </c>
      <c r="F685" s="3">
        <v>113339</v>
      </c>
      <c r="G685" t="s">
        <v>17</v>
      </c>
      <c r="H685" t="s">
        <v>17</v>
      </c>
      <c r="I685" s="4" t="str">
        <f>VLOOKUP(A685, gaming_health_data!A:N, 2, FALSE)</f>
        <v>PC</v>
      </c>
      <c r="J685" t="str">
        <f>VLOOKUP(A685, gaming_health_data!A:N, 3, FALSE)</f>
        <v>MOBA</v>
      </c>
      <c r="K685" t="str">
        <f>VLOOKUP(A685, gaming_health_data!A:N, 4, FALSE)</f>
        <v>Habit</v>
      </c>
      <c r="L685">
        <f>VLOOKUP(A685, gaming_health_data!A:N, 5, FALSE)</f>
        <v>3</v>
      </c>
      <c r="M685">
        <f>VLOOKUP(A685, gaming_health_data!A:N, 6, FALSE)</f>
        <v>405</v>
      </c>
      <c r="N685">
        <f>VLOOKUP(A685, gaming_health_data!A:N, 7, FALSE)</f>
        <v>10</v>
      </c>
      <c r="O685">
        <f>VLOOKUP(A685, gaming_health_data!A:N, 9, FALSE)</f>
        <v>9</v>
      </c>
      <c r="P685">
        <f>VLOOKUP(A685, gaming_health_data!A:N, 10, FALSE)</f>
        <v>7</v>
      </c>
      <c r="Q685">
        <f>VLOOKUP(A685, gaming_health_data!A:N, 11, FALSE)</f>
        <v>51</v>
      </c>
      <c r="R685">
        <f>VLOOKUP(A685, gaming_health_data!A:N, 12, FALSE)</f>
        <v>66</v>
      </c>
      <c r="S685">
        <f>VLOOKUP(A685, gaming_health_data!A:N, 13, FALSE)</f>
        <v>55</v>
      </c>
      <c r="T685">
        <f>VLOOKUP(A685, gaming_health_data!A:N, 14, FALSE)</f>
        <v>3</v>
      </c>
    </row>
    <row r="686" spans="1:20" ht="15.75">
      <c r="A686">
        <v>10702</v>
      </c>
      <c r="B686" t="s">
        <v>1565</v>
      </c>
      <c r="C686">
        <v>25</v>
      </c>
      <c r="D686" t="s">
        <v>27</v>
      </c>
      <c r="E686" t="s">
        <v>44</v>
      </c>
      <c r="F686" s="3">
        <v>197911</v>
      </c>
      <c r="G686" t="s">
        <v>21</v>
      </c>
      <c r="H686" t="s">
        <v>17</v>
      </c>
      <c r="I686" s="4" t="str">
        <f>VLOOKUP(A686, gaming_health_data!A:N, 2, FALSE)</f>
        <v>Tablet</v>
      </c>
      <c r="J686" t="str">
        <f>VLOOKUP(A686, gaming_health_data!A:N, 3, FALSE)</f>
        <v>RPG</v>
      </c>
      <c r="K686" t="str">
        <f>VLOOKUP(A686, gaming_health_data!A:N, 4, FALSE)</f>
        <v>Relaxation</v>
      </c>
      <c r="L686">
        <f>VLOOKUP(A686, gaming_health_data!A:N, 5, FALSE)</f>
        <v>7</v>
      </c>
      <c r="M686">
        <f>VLOOKUP(A686, gaming_health_data!A:N, 6, FALSE)</f>
        <v>821</v>
      </c>
      <c r="N686">
        <f>VLOOKUP(A686, gaming_health_data!A:N, 7, FALSE)</f>
        <v>10</v>
      </c>
      <c r="O686">
        <f>VLOOKUP(A686, gaming_health_data!A:N, 9, FALSE)</f>
        <v>52</v>
      </c>
      <c r="P686">
        <f>VLOOKUP(A686, gaming_health_data!A:N, 10, FALSE)</f>
        <v>97</v>
      </c>
      <c r="Q686">
        <f>VLOOKUP(A686, gaming_health_data!A:N, 11, FALSE)</f>
        <v>73</v>
      </c>
      <c r="R686">
        <f>VLOOKUP(A686, gaming_health_data!A:N, 12, FALSE)</f>
        <v>56</v>
      </c>
      <c r="S686">
        <f>VLOOKUP(A686, gaming_health_data!A:N, 13, FALSE)</f>
        <v>94</v>
      </c>
      <c r="T686">
        <f>VLOOKUP(A686, gaming_health_data!A:N, 14, FALSE)</f>
        <v>91</v>
      </c>
    </row>
    <row r="687" spans="1:20" ht="15.75">
      <c r="A687">
        <v>10703</v>
      </c>
      <c r="B687" t="s">
        <v>1566</v>
      </c>
      <c r="C687">
        <v>25</v>
      </c>
      <c r="D687" t="s">
        <v>27</v>
      </c>
      <c r="E687" t="s">
        <v>54</v>
      </c>
      <c r="F687" s="3">
        <v>31766</v>
      </c>
      <c r="G687" t="s">
        <v>17</v>
      </c>
      <c r="H687" t="s">
        <v>17</v>
      </c>
      <c r="I687" s="4" t="str">
        <f>VLOOKUP(A687, gaming_health_data!A:N, 2, FALSE)</f>
        <v>PC</v>
      </c>
      <c r="J687" t="str">
        <f>VLOOKUP(A687, gaming_health_data!A:N, 3, FALSE)</f>
        <v>Strategy</v>
      </c>
      <c r="K687" t="str">
        <f>VLOOKUP(A687, gaming_health_data!A:N, 4, FALSE)</f>
        <v>Challenge</v>
      </c>
      <c r="L687">
        <f>VLOOKUP(A687, gaming_health_data!A:N, 5, FALSE)</f>
        <v>3</v>
      </c>
      <c r="M687">
        <f>VLOOKUP(A687, gaming_health_data!A:N, 6, FALSE)</f>
        <v>917</v>
      </c>
      <c r="N687">
        <f>VLOOKUP(A687, gaming_health_data!A:N, 7, FALSE)</f>
        <v>11</v>
      </c>
      <c r="O687">
        <f>VLOOKUP(A687, gaming_health_data!A:N, 9, FALSE)</f>
        <v>41</v>
      </c>
      <c r="P687">
        <f>VLOOKUP(A687, gaming_health_data!A:N, 10, FALSE)</f>
        <v>64</v>
      </c>
      <c r="Q687">
        <f>VLOOKUP(A687, gaming_health_data!A:N, 11, FALSE)</f>
        <v>44</v>
      </c>
      <c r="R687">
        <f>VLOOKUP(A687, gaming_health_data!A:N, 12, FALSE)</f>
        <v>1</v>
      </c>
      <c r="S687">
        <f>VLOOKUP(A687, gaming_health_data!A:N, 13, FALSE)</f>
        <v>55</v>
      </c>
      <c r="T687">
        <f>VLOOKUP(A687, gaming_health_data!A:N, 14, FALSE)</f>
        <v>10</v>
      </c>
    </row>
    <row r="688" spans="1:20" ht="15.75">
      <c r="A688">
        <v>10704</v>
      </c>
      <c r="B688" t="s">
        <v>1567</v>
      </c>
      <c r="C688">
        <v>27</v>
      </c>
      <c r="D688" t="s">
        <v>26</v>
      </c>
      <c r="E688" t="s">
        <v>30</v>
      </c>
      <c r="F688" s="3">
        <v>24053</v>
      </c>
      <c r="G688" t="s">
        <v>21</v>
      </c>
      <c r="H688" t="s">
        <v>17</v>
      </c>
      <c r="I688" s="4" t="str">
        <f>VLOOKUP(A688, gaming_health_data!A:N, 2, FALSE)</f>
        <v>PlayStation</v>
      </c>
      <c r="J688" t="str">
        <f>VLOOKUP(A688, gaming_health_data!A:N, 3, FALSE)</f>
        <v>Racing</v>
      </c>
      <c r="K688" t="str">
        <f>VLOOKUP(A688, gaming_health_data!A:N, 4, FALSE)</f>
        <v>Escapism</v>
      </c>
      <c r="L688">
        <f>VLOOKUP(A688, gaming_health_data!A:N, 5, FALSE)</f>
        <v>5</v>
      </c>
      <c r="M688">
        <f>VLOOKUP(A688, gaming_health_data!A:N, 6, FALSE)</f>
        <v>541</v>
      </c>
      <c r="N688">
        <f>VLOOKUP(A688, gaming_health_data!A:N, 7, FALSE)</f>
        <v>8</v>
      </c>
      <c r="O688">
        <f>VLOOKUP(A688, gaming_health_data!A:N, 9, FALSE)</f>
        <v>6</v>
      </c>
      <c r="P688">
        <f>VLOOKUP(A688, gaming_health_data!A:N, 10, FALSE)</f>
        <v>31</v>
      </c>
      <c r="Q688">
        <f>VLOOKUP(A688, gaming_health_data!A:N, 11, FALSE)</f>
        <v>42</v>
      </c>
      <c r="R688">
        <f>VLOOKUP(A688, gaming_health_data!A:N, 12, FALSE)</f>
        <v>56</v>
      </c>
      <c r="S688">
        <f>VLOOKUP(A688, gaming_health_data!A:N, 13, FALSE)</f>
        <v>98</v>
      </c>
      <c r="T688">
        <f>VLOOKUP(A688, gaming_health_data!A:N, 14, FALSE)</f>
        <v>94</v>
      </c>
    </row>
    <row r="689" spans="1:20" ht="15.75">
      <c r="A689">
        <v>10705</v>
      </c>
      <c r="B689" t="s">
        <v>1568</v>
      </c>
      <c r="C689">
        <v>24</v>
      </c>
      <c r="D689" t="s">
        <v>27</v>
      </c>
      <c r="E689" t="s">
        <v>53</v>
      </c>
      <c r="F689" s="3">
        <v>115830</v>
      </c>
      <c r="G689" t="s">
        <v>17</v>
      </c>
      <c r="H689" t="s">
        <v>17</v>
      </c>
      <c r="I689" s="4" t="str">
        <f>VLOOKUP(A689, gaming_health_data!A:N, 2, FALSE)</f>
        <v>Xbox</v>
      </c>
      <c r="J689" t="str">
        <f>VLOOKUP(A689, gaming_health_data!A:N, 3, FALSE)</f>
        <v>Survival</v>
      </c>
      <c r="K689" t="str">
        <f>VLOOKUP(A689, gaming_health_data!A:N, 4, FALSE)</f>
        <v>Stress Relief</v>
      </c>
      <c r="L689">
        <f>VLOOKUP(A689, gaming_health_data!A:N, 5, FALSE)</f>
        <v>11</v>
      </c>
      <c r="M689">
        <f>VLOOKUP(A689, gaming_health_data!A:N, 6, FALSE)</f>
        <v>37</v>
      </c>
      <c r="N689">
        <f>VLOOKUP(A689, gaming_health_data!A:N, 7, FALSE)</f>
        <v>11</v>
      </c>
      <c r="O689">
        <f>VLOOKUP(A689, gaming_health_data!A:N, 9, FALSE)</f>
        <v>54</v>
      </c>
      <c r="P689">
        <f>VLOOKUP(A689, gaming_health_data!A:N, 10, FALSE)</f>
        <v>10</v>
      </c>
      <c r="Q689">
        <f>VLOOKUP(A689, gaming_health_data!A:N, 11, FALSE)</f>
        <v>71</v>
      </c>
      <c r="R689">
        <f>VLOOKUP(A689, gaming_health_data!A:N, 12, FALSE)</f>
        <v>89</v>
      </c>
      <c r="S689">
        <f>VLOOKUP(A689, gaming_health_data!A:N, 13, FALSE)</f>
        <v>76</v>
      </c>
      <c r="T689">
        <f>VLOOKUP(A689, gaming_health_data!A:N, 14, FALSE)</f>
        <v>48</v>
      </c>
    </row>
    <row r="690" spans="1:20" ht="15.75">
      <c r="A690">
        <v>10706</v>
      </c>
      <c r="B690" t="s">
        <v>1569</v>
      </c>
      <c r="C690">
        <v>26</v>
      </c>
      <c r="D690" t="s">
        <v>15</v>
      </c>
      <c r="E690" t="s">
        <v>53</v>
      </c>
      <c r="F690" s="3">
        <v>90561</v>
      </c>
      <c r="G690" t="s">
        <v>17</v>
      </c>
      <c r="H690" t="s">
        <v>17</v>
      </c>
      <c r="I690" s="4" t="str">
        <f>VLOOKUP(A690, gaming_health_data!A:N, 2, FALSE)</f>
        <v>Nintendo</v>
      </c>
      <c r="J690" t="str">
        <f>VLOOKUP(A690, gaming_health_data!A:N, 3, FALSE)</f>
        <v>Strategy</v>
      </c>
      <c r="K690" t="str">
        <f>VLOOKUP(A690, gaming_health_data!A:N, 4, FALSE)</f>
        <v>Stress Relief</v>
      </c>
      <c r="L690">
        <f>VLOOKUP(A690, gaming_health_data!A:N, 5, FALSE)</f>
        <v>4</v>
      </c>
      <c r="M690">
        <f>VLOOKUP(A690, gaming_health_data!A:N, 6, FALSE)</f>
        <v>21</v>
      </c>
      <c r="N690">
        <f>VLOOKUP(A690, gaming_health_data!A:N, 7, FALSE)</f>
        <v>11</v>
      </c>
      <c r="O690">
        <f>VLOOKUP(A690, gaming_health_data!A:N, 9, FALSE)</f>
        <v>21</v>
      </c>
      <c r="P690">
        <f>VLOOKUP(A690, gaming_health_data!A:N, 10, FALSE)</f>
        <v>62</v>
      </c>
      <c r="Q690">
        <f>VLOOKUP(A690, gaming_health_data!A:N, 11, FALSE)</f>
        <v>92</v>
      </c>
      <c r="R690">
        <f>VLOOKUP(A690, gaming_health_data!A:N, 12, FALSE)</f>
        <v>76</v>
      </c>
      <c r="S690">
        <f>VLOOKUP(A690, gaming_health_data!A:N, 13, FALSE)</f>
        <v>29</v>
      </c>
      <c r="T690">
        <f>VLOOKUP(A690, gaming_health_data!A:N, 14, FALSE)</f>
        <v>72</v>
      </c>
    </row>
    <row r="691" spans="1:20" ht="15.75">
      <c r="A691">
        <v>10707</v>
      </c>
      <c r="B691" t="s">
        <v>1570</v>
      </c>
      <c r="C691">
        <v>26</v>
      </c>
      <c r="D691" t="s">
        <v>27</v>
      </c>
      <c r="E691" t="s">
        <v>22</v>
      </c>
      <c r="F691" s="3">
        <v>96985</v>
      </c>
      <c r="G691" t="s">
        <v>21</v>
      </c>
      <c r="H691" t="s">
        <v>21</v>
      </c>
      <c r="I691" s="4" t="str">
        <f>VLOOKUP(A691, gaming_health_data!A:N, 2, FALSE)</f>
        <v>Xbox</v>
      </c>
      <c r="J691" t="str">
        <f>VLOOKUP(A691, gaming_health_data!A:N, 3, FALSE)</f>
        <v>RPG</v>
      </c>
      <c r="K691" t="str">
        <f>VLOOKUP(A691, gaming_health_data!A:N, 4, FALSE)</f>
        <v>Competition</v>
      </c>
      <c r="L691">
        <f>VLOOKUP(A691, gaming_health_data!A:N, 5, FALSE)</f>
        <v>5</v>
      </c>
      <c r="M691">
        <f>VLOOKUP(A691, gaming_health_data!A:N, 6, FALSE)</f>
        <v>381</v>
      </c>
      <c r="N691">
        <f>VLOOKUP(A691, gaming_health_data!A:N, 7, FALSE)</f>
        <v>8</v>
      </c>
      <c r="O691">
        <f>VLOOKUP(A691, gaming_health_data!A:N, 9, FALSE)</f>
        <v>24</v>
      </c>
      <c r="P691">
        <f>VLOOKUP(A691, gaming_health_data!A:N, 10, FALSE)</f>
        <v>4</v>
      </c>
      <c r="Q691">
        <f>VLOOKUP(A691, gaming_health_data!A:N, 11, FALSE)</f>
        <v>74</v>
      </c>
      <c r="R691">
        <f>VLOOKUP(A691, gaming_health_data!A:N, 12, FALSE)</f>
        <v>23</v>
      </c>
      <c r="S691">
        <f>VLOOKUP(A691, gaming_health_data!A:N, 13, FALSE)</f>
        <v>9</v>
      </c>
      <c r="T691">
        <f>VLOOKUP(A691, gaming_health_data!A:N, 14, FALSE)</f>
        <v>69</v>
      </c>
    </row>
    <row r="692" spans="1:20" ht="15.75">
      <c r="A692">
        <v>10708</v>
      </c>
      <c r="B692" t="s">
        <v>1571</v>
      </c>
      <c r="C692">
        <v>22</v>
      </c>
      <c r="D692" t="s">
        <v>26</v>
      </c>
      <c r="E692" t="s">
        <v>53</v>
      </c>
      <c r="F692" s="3">
        <v>195506</v>
      </c>
      <c r="G692" t="s">
        <v>17</v>
      </c>
      <c r="H692" t="s">
        <v>17</v>
      </c>
      <c r="I692" s="4" t="str">
        <f>VLOOKUP(A692, gaming_health_data!A:N, 2, FALSE)</f>
        <v>PC</v>
      </c>
      <c r="J692" t="str">
        <f>VLOOKUP(A692, gaming_health_data!A:N, 3, FALSE)</f>
        <v>Survival</v>
      </c>
      <c r="K692" t="str">
        <f>VLOOKUP(A692, gaming_health_data!A:N, 4, FALSE)</f>
        <v>Entertainment</v>
      </c>
      <c r="L692">
        <f>VLOOKUP(A692, gaming_health_data!A:N, 5, FALSE)</f>
        <v>9</v>
      </c>
      <c r="M692">
        <f>VLOOKUP(A692, gaming_health_data!A:N, 6, FALSE)</f>
        <v>488</v>
      </c>
      <c r="N692">
        <f>VLOOKUP(A692, gaming_health_data!A:N, 7, FALSE)</f>
        <v>9</v>
      </c>
      <c r="O692">
        <f>VLOOKUP(A692, gaming_health_data!A:N, 9, FALSE)</f>
        <v>63</v>
      </c>
      <c r="P692">
        <f>VLOOKUP(A692, gaming_health_data!A:N, 10, FALSE)</f>
        <v>66</v>
      </c>
      <c r="Q692">
        <f>VLOOKUP(A692, gaming_health_data!A:N, 11, FALSE)</f>
        <v>64</v>
      </c>
      <c r="R692">
        <f>VLOOKUP(A692, gaming_health_data!A:N, 12, FALSE)</f>
        <v>13</v>
      </c>
      <c r="S692">
        <f>VLOOKUP(A692, gaming_health_data!A:N, 13, FALSE)</f>
        <v>12</v>
      </c>
      <c r="T692">
        <f>VLOOKUP(A692, gaming_health_data!A:N, 14, FALSE)</f>
        <v>72</v>
      </c>
    </row>
    <row r="693" spans="1:20" ht="15.75">
      <c r="A693">
        <v>10709</v>
      </c>
      <c r="B693" t="s">
        <v>1572</v>
      </c>
      <c r="C693">
        <v>29</v>
      </c>
      <c r="D693" t="s">
        <v>27</v>
      </c>
      <c r="E693" t="s">
        <v>30</v>
      </c>
      <c r="F693" s="3">
        <v>38924</v>
      </c>
      <c r="G693" t="s">
        <v>17</v>
      </c>
      <c r="H693" t="s">
        <v>17</v>
      </c>
      <c r="I693" s="4" t="str">
        <f>VLOOKUP(A693, gaming_health_data!A:N, 2, FALSE)</f>
        <v>Nintendo</v>
      </c>
      <c r="J693" t="str">
        <f>VLOOKUP(A693, gaming_health_data!A:N, 3, FALSE)</f>
        <v>Fighting</v>
      </c>
      <c r="K693" t="str">
        <f>VLOOKUP(A693, gaming_health_data!A:N, 4, FALSE)</f>
        <v>Relaxation</v>
      </c>
      <c r="L693">
        <f>VLOOKUP(A693, gaming_health_data!A:N, 5, FALSE)</f>
        <v>7</v>
      </c>
      <c r="M693">
        <f>VLOOKUP(A693, gaming_health_data!A:N, 6, FALSE)</f>
        <v>204</v>
      </c>
      <c r="N693">
        <f>VLOOKUP(A693, gaming_health_data!A:N, 7, FALSE)</f>
        <v>10</v>
      </c>
      <c r="O693">
        <f>VLOOKUP(A693, gaming_health_data!A:N, 9, FALSE)</f>
        <v>60</v>
      </c>
      <c r="P693">
        <f>VLOOKUP(A693, gaming_health_data!A:N, 10, FALSE)</f>
        <v>5</v>
      </c>
      <c r="Q693">
        <f>VLOOKUP(A693, gaming_health_data!A:N, 11, FALSE)</f>
        <v>30</v>
      </c>
      <c r="R693">
        <f>VLOOKUP(A693, gaming_health_data!A:N, 12, FALSE)</f>
        <v>21</v>
      </c>
      <c r="S693">
        <f>VLOOKUP(A693, gaming_health_data!A:N, 13, FALSE)</f>
        <v>32</v>
      </c>
      <c r="T693">
        <f>VLOOKUP(A693, gaming_health_data!A:N, 14, FALSE)</f>
        <v>12</v>
      </c>
    </row>
    <row r="694" spans="1:20" ht="15.75">
      <c r="A694">
        <v>10710</v>
      </c>
      <c r="B694" t="s">
        <v>1573</v>
      </c>
      <c r="C694">
        <v>18</v>
      </c>
      <c r="D694" t="s">
        <v>27</v>
      </c>
      <c r="E694" t="s">
        <v>30</v>
      </c>
      <c r="F694" s="3">
        <v>47949</v>
      </c>
      <c r="G694" t="s">
        <v>17</v>
      </c>
      <c r="H694" t="s">
        <v>21</v>
      </c>
      <c r="I694" s="4" t="str">
        <f>VLOOKUP(A694, gaming_health_data!A:N, 2, FALSE)</f>
        <v>Xbox</v>
      </c>
      <c r="J694" t="str">
        <f>VLOOKUP(A694, gaming_health_data!A:N, 3, FALSE)</f>
        <v>MMORPG</v>
      </c>
      <c r="K694" t="str">
        <f>VLOOKUP(A694, gaming_health_data!A:N, 4, FALSE)</f>
        <v>Habit</v>
      </c>
      <c r="L694">
        <f>VLOOKUP(A694, gaming_health_data!A:N, 5, FALSE)</f>
        <v>2</v>
      </c>
      <c r="M694">
        <f>VLOOKUP(A694, gaming_health_data!A:N, 6, FALSE)</f>
        <v>734</v>
      </c>
      <c r="N694">
        <f>VLOOKUP(A694, gaming_health_data!A:N, 7, FALSE)</f>
        <v>4</v>
      </c>
      <c r="O694">
        <f>VLOOKUP(A694, gaming_health_data!A:N, 9, FALSE)</f>
        <v>11</v>
      </c>
      <c r="P694">
        <f>VLOOKUP(A694, gaming_health_data!A:N, 10, FALSE)</f>
        <v>72</v>
      </c>
      <c r="Q694">
        <f>VLOOKUP(A694, gaming_health_data!A:N, 11, FALSE)</f>
        <v>26</v>
      </c>
      <c r="R694">
        <f>VLOOKUP(A694, gaming_health_data!A:N, 12, FALSE)</f>
        <v>84</v>
      </c>
      <c r="S694">
        <f>VLOOKUP(A694, gaming_health_data!A:N, 13, FALSE)</f>
        <v>41</v>
      </c>
      <c r="T694">
        <f>VLOOKUP(A694, gaming_health_data!A:N, 14, FALSE)</f>
        <v>96</v>
      </c>
    </row>
    <row r="695" spans="1:20" ht="15.75">
      <c r="A695">
        <v>10711</v>
      </c>
      <c r="B695" t="s">
        <v>1574</v>
      </c>
      <c r="C695">
        <v>25</v>
      </c>
      <c r="D695" t="s">
        <v>27</v>
      </c>
      <c r="E695" t="s">
        <v>44</v>
      </c>
      <c r="F695" s="3">
        <v>2098</v>
      </c>
      <c r="G695" t="s">
        <v>21</v>
      </c>
      <c r="H695" t="s">
        <v>21</v>
      </c>
      <c r="I695" s="4" t="str">
        <f>VLOOKUP(A695, gaming_health_data!A:N, 2, FALSE)</f>
        <v>Xbox</v>
      </c>
      <c r="J695" t="str">
        <f>VLOOKUP(A695, gaming_health_data!A:N, 3, FALSE)</f>
        <v>Strategy</v>
      </c>
      <c r="K695" t="str">
        <f>VLOOKUP(A695, gaming_health_data!A:N, 4, FALSE)</f>
        <v>Competition</v>
      </c>
      <c r="L695">
        <f>VLOOKUP(A695, gaming_health_data!A:N, 5, FALSE)</f>
        <v>1</v>
      </c>
      <c r="M695">
        <f>VLOOKUP(A695, gaming_health_data!A:N, 6, FALSE)</f>
        <v>768</v>
      </c>
      <c r="N695">
        <f>VLOOKUP(A695, gaming_health_data!A:N, 7, FALSE)</f>
        <v>10</v>
      </c>
      <c r="O695">
        <f>VLOOKUP(A695, gaming_health_data!A:N, 9, FALSE)</f>
        <v>64</v>
      </c>
      <c r="P695">
        <f>VLOOKUP(A695, gaming_health_data!A:N, 10, FALSE)</f>
        <v>6</v>
      </c>
      <c r="Q695">
        <f>VLOOKUP(A695, gaming_health_data!A:N, 11, FALSE)</f>
        <v>67</v>
      </c>
      <c r="R695">
        <f>VLOOKUP(A695, gaming_health_data!A:N, 12, FALSE)</f>
        <v>81</v>
      </c>
      <c r="S695">
        <f>VLOOKUP(A695, gaming_health_data!A:N, 13, FALSE)</f>
        <v>65</v>
      </c>
      <c r="T695">
        <f>VLOOKUP(A695, gaming_health_data!A:N, 14, FALSE)</f>
        <v>45</v>
      </c>
    </row>
    <row r="696" spans="1:20" ht="15.75">
      <c r="A696">
        <v>10712</v>
      </c>
      <c r="B696" t="s">
        <v>1575</v>
      </c>
      <c r="C696">
        <v>19</v>
      </c>
      <c r="D696" t="s">
        <v>15</v>
      </c>
      <c r="E696" t="s">
        <v>22</v>
      </c>
      <c r="F696" s="3">
        <v>181683</v>
      </c>
      <c r="G696" t="s">
        <v>17</v>
      </c>
      <c r="H696" t="s">
        <v>21</v>
      </c>
      <c r="I696" s="4" t="str">
        <f>VLOOKUP(A696, gaming_health_data!A:N, 2, FALSE)</f>
        <v>PlayStation</v>
      </c>
      <c r="J696" t="str">
        <f>VLOOKUP(A696, gaming_health_data!A:N, 3, FALSE)</f>
        <v>Survival</v>
      </c>
      <c r="K696" t="str">
        <f>VLOOKUP(A696, gaming_health_data!A:N, 4, FALSE)</f>
        <v>Challenge</v>
      </c>
      <c r="L696">
        <f>VLOOKUP(A696, gaming_health_data!A:N, 5, FALSE)</f>
        <v>4</v>
      </c>
      <c r="M696">
        <f>VLOOKUP(A696, gaming_health_data!A:N, 6, FALSE)</f>
        <v>572</v>
      </c>
      <c r="N696">
        <f>VLOOKUP(A696, gaming_health_data!A:N, 7, FALSE)</f>
        <v>9</v>
      </c>
      <c r="O696">
        <f>VLOOKUP(A696, gaming_health_data!A:N, 9, FALSE)</f>
        <v>39</v>
      </c>
      <c r="P696">
        <f>VLOOKUP(A696, gaming_health_data!A:N, 10, FALSE)</f>
        <v>72</v>
      </c>
      <c r="Q696">
        <f>VLOOKUP(A696, gaming_health_data!A:N, 11, FALSE)</f>
        <v>85</v>
      </c>
      <c r="R696">
        <f>VLOOKUP(A696, gaming_health_data!A:N, 12, FALSE)</f>
        <v>5</v>
      </c>
      <c r="S696">
        <f>VLOOKUP(A696, gaming_health_data!A:N, 13, FALSE)</f>
        <v>83</v>
      </c>
      <c r="T696">
        <f>VLOOKUP(A696, gaming_health_data!A:N, 14, FALSE)</f>
        <v>46</v>
      </c>
    </row>
    <row r="697" spans="1:20" ht="15.75">
      <c r="A697">
        <v>10713</v>
      </c>
      <c r="B697" t="s">
        <v>1259</v>
      </c>
      <c r="C697">
        <v>23</v>
      </c>
      <c r="D697" t="s">
        <v>26</v>
      </c>
      <c r="E697" t="s">
        <v>56</v>
      </c>
      <c r="F697" s="3">
        <v>17032</v>
      </c>
      <c r="G697" t="s">
        <v>17</v>
      </c>
      <c r="H697" t="s">
        <v>21</v>
      </c>
      <c r="I697" s="4" t="str">
        <f>VLOOKUP(A697, gaming_health_data!A:N, 2, FALSE)</f>
        <v>Tablet</v>
      </c>
      <c r="J697" t="str">
        <f>VLOOKUP(A697, gaming_health_data!A:N, 3, FALSE)</f>
        <v>Horror</v>
      </c>
      <c r="K697" t="str">
        <f>VLOOKUP(A697, gaming_health_data!A:N, 4, FALSE)</f>
        <v>Entertainment</v>
      </c>
      <c r="L697">
        <f>VLOOKUP(A697, gaming_health_data!A:N, 5, FALSE)</f>
        <v>3</v>
      </c>
      <c r="M697">
        <f>VLOOKUP(A697, gaming_health_data!A:N, 6, FALSE)</f>
        <v>404</v>
      </c>
      <c r="N697">
        <f>VLOOKUP(A697, gaming_health_data!A:N, 7, FALSE)</f>
        <v>6</v>
      </c>
      <c r="O697">
        <f>VLOOKUP(A697, gaming_health_data!A:N, 9, FALSE)</f>
        <v>26</v>
      </c>
      <c r="P697">
        <f>VLOOKUP(A697, gaming_health_data!A:N, 10, FALSE)</f>
        <v>34</v>
      </c>
      <c r="Q697">
        <f>VLOOKUP(A697, gaming_health_data!A:N, 11, FALSE)</f>
        <v>34</v>
      </c>
      <c r="R697">
        <f>VLOOKUP(A697, gaming_health_data!A:N, 12, FALSE)</f>
        <v>30</v>
      </c>
      <c r="S697">
        <f>VLOOKUP(A697, gaming_health_data!A:N, 13, FALSE)</f>
        <v>81</v>
      </c>
      <c r="T697">
        <f>VLOOKUP(A697, gaming_health_data!A:N, 14, FALSE)</f>
        <v>2</v>
      </c>
    </row>
    <row r="698" spans="1:20" ht="15.75">
      <c r="A698">
        <v>10714</v>
      </c>
      <c r="B698" t="s">
        <v>1576</v>
      </c>
      <c r="C698">
        <v>26</v>
      </c>
      <c r="D698" t="s">
        <v>27</v>
      </c>
      <c r="E698" t="s">
        <v>41</v>
      </c>
      <c r="F698" s="3">
        <v>184859</v>
      </c>
      <c r="G698" t="s">
        <v>17</v>
      </c>
      <c r="H698" t="s">
        <v>21</v>
      </c>
      <c r="I698" s="4" t="str">
        <f>VLOOKUP(A698, gaming_health_data!A:N, 2, FALSE)</f>
        <v>PC</v>
      </c>
      <c r="J698" t="str">
        <f>VLOOKUP(A698, gaming_health_data!A:N, 3, FALSE)</f>
        <v>Horror</v>
      </c>
      <c r="K698" t="str">
        <f>VLOOKUP(A698, gaming_health_data!A:N, 4, FALSE)</f>
        <v>Challenge</v>
      </c>
      <c r="L698">
        <f>VLOOKUP(A698, gaming_health_data!A:N, 5, FALSE)</f>
        <v>8</v>
      </c>
      <c r="M698">
        <f>VLOOKUP(A698, gaming_health_data!A:N, 6, FALSE)</f>
        <v>137</v>
      </c>
      <c r="N698">
        <f>VLOOKUP(A698, gaming_health_data!A:N, 7, FALSE)</f>
        <v>5</v>
      </c>
      <c r="O698">
        <f>VLOOKUP(A698, gaming_health_data!A:N, 9, FALSE)</f>
        <v>80</v>
      </c>
      <c r="P698">
        <f>VLOOKUP(A698, gaming_health_data!A:N, 10, FALSE)</f>
        <v>94</v>
      </c>
      <c r="Q698">
        <f>VLOOKUP(A698, gaming_health_data!A:N, 11, FALSE)</f>
        <v>32</v>
      </c>
      <c r="R698">
        <f>VLOOKUP(A698, gaming_health_data!A:N, 12, FALSE)</f>
        <v>94</v>
      </c>
      <c r="S698">
        <f>VLOOKUP(A698, gaming_health_data!A:N, 13, FALSE)</f>
        <v>30</v>
      </c>
      <c r="T698">
        <f>VLOOKUP(A698, gaming_health_data!A:N, 14, FALSE)</f>
        <v>78</v>
      </c>
    </row>
    <row r="699" spans="1:20" ht="15.75">
      <c r="A699">
        <v>10715</v>
      </c>
      <c r="B699" t="s">
        <v>1577</v>
      </c>
      <c r="C699">
        <v>33</v>
      </c>
      <c r="D699" t="s">
        <v>26</v>
      </c>
      <c r="E699" t="s">
        <v>53</v>
      </c>
      <c r="F699" s="3">
        <v>197778</v>
      </c>
      <c r="G699" t="s">
        <v>17</v>
      </c>
      <c r="H699" t="s">
        <v>17</v>
      </c>
      <c r="I699" s="4" t="str">
        <f>VLOOKUP(A699, gaming_health_data!A:N, 2, FALSE)</f>
        <v>Tablet</v>
      </c>
      <c r="J699" t="str">
        <f>VLOOKUP(A699, gaming_health_data!A:N, 3, FALSE)</f>
        <v>Racing</v>
      </c>
      <c r="K699" t="str">
        <f>VLOOKUP(A699, gaming_health_data!A:N, 4, FALSE)</f>
        <v>Competition</v>
      </c>
      <c r="L699">
        <f>VLOOKUP(A699, gaming_health_data!A:N, 5, FALSE)</f>
        <v>10</v>
      </c>
      <c r="M699">
        <f>VLOOKUP(A699, gaming_health_data!A:N, 6, FALSE)</f>
        <v>119</v>
      </c>
      <c r="N699">
        <f>VLOOKUP(A699, gaming_health_data!A:N, 7, FALSE)</f>
        <v>8</v>
      </c>
      <c r="O699">
        <f>VLOOKUP(A699, gaming_health_data!A:N, 9, FALSE)</f>
        <v>76</v>
      </c>
      <c r="P699">
        <f>VLOOKUP(A699, gaming_health_data!A:N, 10, FALSE)</f>
        <v>83</v>
      </c>
      <c r="Q699">
        <f>VLOOKUP(A699, gaming_health_data!A:N, 11, FALSE)</f>
        <v>10</v>
      </c>
      <c r="R699">
        <f>VLOOKUP(A699, gaming_health_data!A:N, 12, FALSE)</f>
        <v>19</v>
      </c>
      <c r="S699">
        <f>VLOOKUP(A699, gaming_health_data!A:N, 13, FALSE)</f>
        <v>23</v>
      </c>
      <c r="T699">
        <f>VLOOKUP(A699, gaming_health_data!A:N, 14, FALSE)</f>
        <v>75</v>
      </c>
    </row>
    <row r="700" spans="1:20" ht="15.75">
      <c r="A700">
        <v>10716</v>
      </c>
      <c r="B700" t="s">
        <v>1578</v>
      </c>
      <c r="C700">
        <v>30</v>
      </c>
      <c r="D700" t="s">
        <v>15</v>
      </c>
      <c r="E700" t="s">
        <v>44</v>
      </c>
      <c r="F700" s="3">
        <v>25524</v>
      </c>
      <c r="G700" t="s">
        <v>21</v>
      </c>
      <c r="H700" t="s">
        <v>17</v>
      </c>
      <c r="I700" s="4" t="str">
        <f>VLOOKUP(A700, gaming_health_data!A:N, 2, FALSE)</f>
        <v>Xbox</v>
      </c>
      <c r="J700" t="str">
        <f>VLOOKUP(A700, gaming_health_data!A:N, 3, FALSE)</f>
        <v>MMORPG</v>
      </c>
      <c r="K700" t="str">
        <f>VLOOKUP(A700, gaming_health_data!A:N, 4, FALSE)</f>
        <v>Stress Relief</v>
      </c>
      <c r="L700">
        <f>VLOOKUP(A700, gaming_health_data!A:N, 5, FALSE)</f>
        <v>10</v>
      </c>
      <c r="M700">
        <f>VLOOKUP(A700, gaming_health_data!A:N, 6, FALSE)</f>
        <v>749</v>
      </c>
      <c r="N700">
        <f>VLOOKUP(A700, gaming_health_data!A:N, 7, FALSE)</f>
        <v>10</v>
      </c>
      <c r="O700">
        <f>VLOOKUP(A700, gaming_health_data!A:N, 9, FALSE)</f>
        <v>55</v>
      </c>
      <c r="P700">
        <f>VLOOKUP(A700, gaming_health_data!A:N, 10, FALSE)</f>
        <v>70</v>
      </c>
      <c r="Q700">
        <f>VLOOKUP(A700, gaming_health_data!A:N, 11, FALSE)</f>
        <v>53</v>
      </c>
      <c r="R700">
        <f>VLOOKUP(A700, gaming_health_data!A:N, 12, FALSE)</f>
        <v>20</v>
      </c>
      <c r="S700">
        <f>VLOOKUP(A700, gaming_health_data!A:N, 13, FALSE)</f>
        <v>64</v>
      </c>
      <c r="T700">
        <f>VLOOKUP(A700, gaming_health_data!A:N, 14, FALSE)</f>
        <v>17</v>
      </c>
    </row>
    <row r="701" spans="1:20" ht="15.75">
      <c r="A701">
        <v>10717</v>
      </c>
      <c r="B701" t="s">
        <v>1579</v>
      </c>
      <c r="C701">
        <v>26</v>
      </c>
      <c r="D701" t="s">
        <v>15</v>
      </c>
      <c r="E701" t="s">
        <v>56</v>
      </c>
      <c r="F701" s="3">
        <v>98590</v>
      </c>
      <c r="G701" t="s">
        <v>17</v>
      </c>
      <c r="H701" t="s">
        <v>17</v>
      </c>
      <c r="I701" s="4" t="str">
        <f>VLOOKUP(A701, gaming_health_data!A:N, 2, FALSE)</f>
        <v>Xbox</v>
      </c>
      <c r="J701" t="str">
        <f>VLOOKUP(A701, gaming_health_data!A:N, 3, FALSE)</f>
        <v>MOBA</v>
      </c>
      <c r="K701" t="str">
        <f>VLOOKUP(A701, gaming_health_data!A:N, 4, FALSE)</f>
        <v>Social Interaction</v>
      </c>
      <c r="L701">
        <f>VLOOKUP(A701, gaming_health_data!A:N, 5, FALSE)</f>
        <v>8</v>
      </c>
      <c r="M701">
        <f>VLOOKUP(A701, gaming_health_data!A:N, 6, FALSE)</f>
        <v>867</v>
      </c>
      <c r="N701">
        <f>VLOOKUP(A701, gaming_health_data!A:N, 7, FALSE)</f>
        <v>10</v>
      </c>
      <c r="O701">
        <f>VLOOKUP(A701, gaming_health_data!A:N, 9, FALSE)</f>
        <v>36</v>
      </c>
      <c r="P701">
        <f>VLOOKUP(A701, gaming_health_data!A:N, 10, FALSE)</f>
        <v>82</v>
      </c>
      <c r="Q701">
        <f>VLOOKUP(A701, gaming_health_data!A:N, 11, FALSE)</f>
        <v>24</v>
      </c>
      <c r="R701">
        <f>VLOOKUP(A701, gaming_health_data!A:N, 12, FALSE)</f>
        <v>24</v>
      </c>
      <c r="S701">
        <f>VLOOKUP(A701, gaming_health_data!A:N, 13, FALSE)</f>
        <v>34</v>
      </c>
      <c r="T701">
        <f>VLOOKUP(A701, gaming_health_data!A:N, 14, FALSE)</f>
        <v>53</v>
      </c>
    </row>
    <row r="702" spans="1:20" ht="15.75">
      <c r="A702">
        <v>10718</v>
      </c>
      <c r="B702" t="s">
        <v>1580</v>
      </c>
      <c r="C702">
        <v>20</v>
      </c>
      <c r="D702" t="s">
        <v>27</v>
      </c>
      <c r="E702" t="s">
        <v>36</v>
      </c>
      <c r="F702" s="3">
        <v>138811</v>
      </c>
      <c r="G702" t="s">
        <v>21</v>
      </c>
      <c r="H702" t="s">
        <v>17</v>
      </c>
      <c r="I702" s="4" t="str">
        <f>VLOOKUP(A702, gaming_health_data!A:N, 2, FALSE)</f>
        <v>Nintendo</v>
      </c>
      <c r="J702" t="str">
        <f>VLOOKUP(A702, gaming_health_data!A:N, 3, FALSE)</f>
        <v>Strategy</v>
      </c>
      <c r="K702" t="str">
        <f>VLOOKUP(A702, gaming_health_data!A:N, 4, FALSE)</f>
        <v>Habit</v>
      </c>
      <c r="L702">
        <f>VLOOKUP(A702, gaming_health_data!A:N, 5, FALSE)</f>
        <v>1</v>
      </c>
      <c r="M702">
        <f>VLOOKUP(A702, gaming_health_data!A:N, 6, FALSE)</f>
        <v>334</v>
      </c>
      <c r="N702">
        <f>VLOOKUP(A702, gaming_health_data!A:N, 7, FALSE)</f>
        <v>7</v>
      </c>
      <c r="O702">
        <f>VLOOKUP(A702, gaming_health_data!A:N, 9, FALSE)</f>
        <v>69</v>
      </c>
      <c r="P702">
        <f>VLOOKUP(A702, gaming_health_data!A:N, 10, FALSE)</f>
        <v>37</v>
      </c>
      <c r="Q702">
        <f>VLOOKUP(A702, gaming_health_data!A:N, 11, FALSE)</f>
        <v>34</v>
      </c>
      <c r="R702">
        <f>VLOOKUP(A702, gaming_health_data!A:N, 12, FALSE)</f>
        <v>61</v>
      </c>
      <c r="S702">
        <f>VLOOKUP(A702, gaming_health_data!A:N, 13, FALSE)</f>
        <v>36</v>
      </c>
      <c r="T702">
        <f>VLOOKUP(A702, gaming_health_data!A:N, 14, FALSE)</f>
        <v>20</v>
      </c>
    </row>
    <row r="703" spans="1:20" ht="15.75">
      <c r="A703">
        <v>10719</v>
      </c>
      <c r="B703" t="s">
        <v>1581</v>
      </c>
      <c r="C703">
        <v>26</v>
      </c>
      <c r="D703" t="s">
        <v>26</v>
      </c>
      <c r="E703" t="s">
        <v>30</v>
      </c>
      <c r="F703" s="3">
        <v>84109</v>
      </c>
      <c r="G703" t="s">
        <v>17</v>
      </c>
      <c r="H703" t="s">
        <v>21</v>
      </c>
      <c r="I703" s="4" t="str">
        <f>VLOOKUP(A703, gaming_health_data!A:N, 2, FALSE)</f>
        <v>Nintendo</v>
      </c>
      <c r="J703" t="str">
        <f>VLOOKUP(A703, gaming_health_data!A:N, 3, FALSE)</f>
        <v>MOBA</v>
      </c>
      <c r="K703" t="str">
        <f>VLOOKUP(A703, gaming_health_data!A:N, 4, FALSE)</f>
        <v>Boredom</v>
      </c>
      <c r="L703">
        <f>VLOOKUP(A703, gaming_health_data!A:N, 5, FALSE)</f>
        <v>11</v>
      </c>
      <c r="M703">
        <f>VLOOKUP(A703, gaming_health_data!A:N, 6, FALSE)</f>
        <v>304</v>
      </c>
      <c r="N703">
        <f>VLOOKUP(A703, gaming_health_data!A:N, 7, FALSE)</f>
        <v>7</v>
      </c>
      <c r="O703">
        <f>VLOOKUP(A703, gaming_health_data!A:N, 9, FALSE)</f>
        <v>68</v>
      </c>
      <c r="P703">
        <f>VLOOKUP(A703, gaming_health_data!A:N, 10, FALSE)</f>
        <v>67</v>
      </c>
      <c r="Q703">
        <f>VLOOKUP(A703, gaming_health_data!A:N, 11, FALSE)</f>
        <v>55</v>
      </c>
      <c r="R703">
        <f>VLOOKUP(A703, gaming_health_data!A:N, 12, FALSE)</f>
        <v>97</v>
      </c>
      <c r="S703">
        <f>VLOOKUP(A703, gaming_health_data!A:N, 13, FALSE)</f>
        <v>98</v>
      </c>
      <c r="T703">
        <f>VLOOKUP(A703, gaming_health_data!A:N, 14, FALSE)</f>
        <v>44</v>
      </c>
    </row>
    <row r="704" spans="1:20" ht="15.75">
      <c r="A704">
        <v>10720</v>
      </c>
      <c r="B704" t="s">
        <v>1582</v>
      </c>
      <c r="C704">
        <v>19</v>
      </c>
      <c r="D704" t="s">
        <v>26</v>
      </c>
      <c r="E704" t="s">
        <v>44</v>
      </c>
      <c r="F704" s="3">
        <v>84713</v>
      </c>
      <c r="G704" t="s">
        <v>17</v>
      </c>
      <c r="H704" t="s">
        <v>17</v>
      </c>
      <c r="I704" s="4" t="str">
        <f>VLOOKUP(A704, gaming_health_data!A:N, 2, FALSE)</f>
        <v>Xbox</v>
      </c>
      <c r="J704" t="str">
        <f>VLOOKUP(A704, gaming_health_data!A:N, 3, FALSE)</f>
        <v>Racing</v>
      </c>
      <c r="K704" t="str">
        <f>VLOOKUP(A704, gaming_health_data!A:N, 4, FALSE)</f>
        <v>Challenge</v>
      </c>
      <c r="L704">
        <f>VLOOKUP(A704, gaming_health_data!A:N, 5, FALSE)</f>
        <v>4</v>
      </c>
      <c r="M704">
        <f>VLOOKUP(A704, gaming_health_data!A:N, 6, FALSE)</f>
        <v>354</v>
      </c>
      <c r="N704">
        <f>VLOOKUP(A704, gaming_health_data!A:N, 7, FALSE)</f>
        <v>7</v>
      </c>
      <c r="O704">
        <f>VLOOKUP(A704, gaming_health_data!A:N, 9, FALSE)</f>
        <v>93</v>
      </c>
      <c r="P704">
        <f>VLOOKUP(A704, gaming_health_data!A:N, 10, FALSE)</f>
        <v>56</v>
      </c>
      <c r="Q704">
        <f>VLOOKUP(A704, gaming_health_data!A:N, 11, FALSE)</f>
        <v>87</v>
      </c>
      <c r="R704">
        <f>VLOOKUP(A704, gaming_health_data!A:N, 12, FALSE)</f>
        <v>25</v>
      </c>
      <c r="S704">
        <f>VLOOKUP(A704, gaming_health_data!A:N, 13, FALSE)</f>
        <v>15</v>
      </c>
      <c r="T704">
        <f>VLOOKUP(A704, gaming_health_data!A:N, 14, FALSE)</f>
        <v>83</v>
      </c>
    </row>
    <row r="705" spans="1:20" ht="15.75">
      <c r="A705">
        <v>10721</v>
      </c>
      <c r="B705" t="s">
        <v>1583</v>
      </c>
      <c r="C705">
        <v>24</v>
      </c>
      <c r="D705" t="s">
        <v>27</v>
      </c>
      <c r="E705" t="s">
        <v>53</v>
      </c>
      <c r="F705" s="3">
        <v>29620</v>
      </c>
      <c r="G705" t="s">
        <v>21</v>
      </c>
      <c r="H705" t="s">
        <v>21</v>
      </c>
      <c r="I705" s="4" t="str">
        <f>VLOOKUP(A705, gaming_health_data!A:N, 2, FALSE)</f>
        <v>Cell Phone</v>
      </c>
      <c r="J705" t="str">
        <f>VLOOKUP(A705, gaming_health_data!A:N, 3, FALSE)</f>
        <v>RPG</v>
      </c>
      <c r="K705" t="str">
        <f>VLOOKUP(A705, gaming_health_data!A:N, 4, FALSE)</f>
        <v>Boredom</v>
      </c>
      <c r="L705">
        <f>VLOOKUP(A705, gaming_health_data!A:N, 5, FALSE)</f>
        <v>4</v>
      </c>
      <c r="M705">
        <f>VLOOKUP(A705, gaming_health_data!A:N, 6, FALSE)</f>
        <v>148</v>
      </c>
      <c r="N705">
        <f>VLOOKUP(A705, gaming_health_data!A:N, 7, FALSE)</f>
        <v>9</v>
      </c>
      <c r="O705">
        <f>VLOOKUP(A705, gaming_health_data!A:N, 9, FALSE)</f>
        <v>75</v>
      </c>
      <c r="P705">
        <f>VLOOKUP(A705, gaming_health_data!A:N, 10, FALSE)</f>
        <v>64</v>
      </c>
      <c r="Q705">
        <f>VLOOKUP(A705, gaming_health_data!A:N, 11, FALSE)</f>
        <v>7</v>
      </c>
      <c r="R705">
        <f>VLOOKUP(A705, gaming_health_data!A:N, 12, FALSE)</f>
        <v>91</v>
      </c>
      <c r="S705">
        <f>VLOOKUP(A705, gaming_health_data!A:N, 13, FALSE)</f>
        <v>3</v>
      </c>
      <c r="T705">
        <f>VLOOKUP(A705, gaming_health_data!A:N, 14, FALSE)</f>
        <v>18</v>
      </c>
    </row>
    <row r="706" spans="1:20" ht="15.75">
      <c r="A706">
        <v>10722</v>
      </c>
      <c r="B706" t="s">
        <v>1584</v>
      </c>
      <c r="C706">
        <v>20</v>
      </c>
      <c r="D706" t="s">
        <v>15</v>
      </c>
      <c r="E706" t="s">
        <v>41</v>
      </c>
      <c r="F706" s="3">
        <v>24880</v>
      </c>
      <c r="G706" t="s">
        <v>17</v>
      </c>
      <c r="H706" t="s">
        <v>21</v>
      </c>
      <c r="I706" s="4" t="str">
        <f>VLOOKUP(A706, gaming_health_data!A:N, 2, FALSE)</f>
        <v>Tablet</v>
      </c>
      <c r="J706" t="str">
        <f>VLOOKUP(A706, gaming_health_data!A:N, 3, FALSE)</f>
        <v>MOBA</v>
      </c>
      <c r="K706" t="str">
        <f>VLOOKUP(A706, gaming_health_data!A:N, 4, FALSE)</f>
        <v>Stress Relief</v>
      </c>
      <c r="L706">
        <f>VLOOKUP(A706, gaming_health_data!A:N, 5, FALSE)</f>
        <v>5</v>
      </c>
      <c r="M706">
        <f>VLOOKUP(A706, gaming_health_data!A:N, 6, FALSE)</f>
        <v>480</v>
      </c>
      <c r="N706">
        <f>VLOOKUP(A706, gaming_health_data!A:N, 7, FALSE)</f>
        <v>8</v>
      </c>
      <c r="O706">
        <f>VLOOKUP(A706, gaming_health_data!A:N, 9, FALSE)</f>
        <v>29</v>
      </c>
      <c r="P706">
        <f>VLOOKUP(A706, gaming_health_data!A:N, 10, FALSE)</f>
        <v>61</v>
      </c>
      <c r="Q706">
        <f>VLOOKUP(A706, gaming_health_data!A:N, 11, FALSE)</f>
        <v>92</v>
      </c>
      <c r="R706">
        <f>VLOOKUP(A706, gaming_health_data!A:N, 12, FALSE)</f>
        <v>40</v>
      </c>
      <c r="S706">
        <f>VLOOKUP(A706, gaming_health_data!A:N, 13, FALSE)</f>
        <v>60</v>
      </c>
      <c r="T706">
        <f>VLOOKUP(A706, gaming_health_data!A:N, 14, FALSE)</f>
        <v>14</v>
      </c>
    </row>
    <row r="707" spans="1:20" ht="15.75">
      <c r="A707">
        <v>10723</v>
      </c>
      <c r="B707" t="s">
        <v>1585</v>
      </c>
      <c r="C707">
        <v>20</v>
      </c>
      <c r="D707" t="s">
        <v>15</v>
      </c>
      <c r="E707" t="s">
        <v>39</v>
      </c>
      <c r="F707" s="3">
        <v>23514</v>
      </c>
      <c r="G707" t="s">
        <v>17</v>
      </c>
      <c r="H707" t="s">
        <v>17</v>
      </c>
      <c r="I707" s="4" t="str">
        <f>VLOOKUP(A707, gaming_health_data!A:N, 2, FALSE)</f>
        <v>PC</v>
      </c>
      <c r="J707" t="str">
        <f>VLOOKUP(A707, gaming_health_data!A:N, 3, FALSE)</f>
        <v>Strategy</v>
      </c>
      <c r="K707" t="str">
        <f>VLOOKUP(A707, gaming_health_data!A:N, 4, FALSE)</f>
        <v>Social Interaction</v>
      </c>
      <c r="L707">
        <f>VLOOKUP(A707, gaming_health_data!A:N, 5, FALSE)</f>
        <v>3</v>
      </c>
      <c r="M707">
        <f>VLOOKUP(A707, gaming_health_data!A:N, 6, FALSE)</f>
        <v>400</v>
      </c>
      <c r="N707">
        <f>VLOOKUP(A707, gaming_health_data!A:N, 7, FALSE)</f>
        <v>6</v>
      </c>
      <c r="O707">
        <f>VLOOKUP(A707, gaming_health_data!A:N, 9, FALSE)</f>
        <v>35</v>
      </c>
      <c r="P707">
        <f>VLOOKUP(A707, gaming_health_data!A:N, 10, FALSE)</f>
        <v>72</v>
      </c>
      <c r="Q707">
        <f>VLOOKUP(A707, gaming_health_data!A:N, 11, FALSE)</f>
        <v>74</v>
      </c>
      <c r="R707">
        <f>VLOOKUP(A707, gaming_health_data!A:N, 12, FALSE)</f>
        <v>13</v>
      </c>
      <c r="S707">
        <f>VLOOKUP(A707, gaming_health_data!A:N, 13, FALSE)</f>
        <v>68</v>
      </c>
      <c r="T707">
        <f>VLOOKUP(A707, gaming_health_data!A:N, 14, FALSE)</f>
        <v>45</v>
      </c>
    </row>
    <row r="708" spans="1:20" ht="15.75">
      <c r="A708">
        <v>10724</v>
      </c>
      <c r="B708" t="s">
        <v>1586</v>
      </c>
      <c r="C708">
        <v>29</v>
      </c>
      <c r="D708" t="s">
        <v>27</v>
      </c>
      <c r="E708" t="s">
        <v>22</v>
      </c>
      <c r="F708" s="3">
        <v>195478</v>
      </c>
      <c r="G708" t="s">
        <v>17</v>
      </c>
      <c r="H708" t="s">
        <v>17</v>
      </c>
      <c r="I708" s="4" t="str">
        <f>VLOOKUP(A708, gaming_health_data!A:N, 2, FALSE)</f>
        <v>PlayStation</v>
      </c>
      <c r="J708" t="str">
        <f>VLOOKUP(A708, gaming_health_data!A:N, 3, FALSE)</f>
        <v>FPS</v>
      </c>
      <c r="K708" t="str">
        <f>VLOOKUP(A708, gaming_health_data!A:N, 4, FALSE)</f>
        <v>Relaxation</v>
      </c>
      <c r="L708">
        <f>VLOOKUP(A708, gaming_health_data!A:N, 5, FALSE)</f>
        <v>5</v>
      </c>
      <c r="M708">
        <f>VLOOKUP(A708, gaming_health_data!A:N, 6, FALSE)</f>
        <v>118</v>
      </c>
      <c r="N708">
        <f>VLOOKUP(A708, gaming_health_data!A:N, 7, FALSE)</f>
        <v>8</v>
      </c>
      <c r="O708">
        <f>VLOOKUP(A708, gaming_health_data!A:N, 9, FALSE)</f>
        <v>21</v>
      </c>
      <c r="P708">
        <f>VLOOKUP(A708, gaming_health_data!A:N, 10, FALSE)</f>
        <v>45</v>
      </c>
      <c r="Q708">
        <f>VLOOKUP(A708, gaming_health_data!A:N, 11, FALSE)</f>
        <v>45</v>
      </c>
      <c r="R708">
        <f>VLOOKUP(A708, gaming_health_data!A:N, 12, FALSE)</f>
        <v>33</v>
      </c>
      <c r="S708">
        <f>VLOOKUP(A708, gaming_health_data!A:N, 13, FALSE)</f>
        <v>52</v>
      </c>
      <c r="T708">
        <f>VLOOKUP(A708, gaming_health_data!A:N, 14, FALSE)</f>
        <v>1</v>
      </c>
    </row>
    <row r="709" spans="1:20" ht="15.75">
      <c r="A709">
        <v>10725</v>
      </c>
      <c r="B709" t="s">
        <v>1587</v>
      </c>
      <c r="C709">
        <v>22</v>
      </c>
      <c r="D709" t="s">
        <v>15</v>
      </c>
      <c r="E709" t="s">
        <v>16</v>
      </c>
      <c r="F709" s="3">
        <v>140576</v>
      </c>
      <c r="G709" t="s">
        <v>21</v>
      </c>
      <c r="H709" t="s">
        <v>17</v>
      </c>
      <c r="I709" s="4" t="str">
        <f>VLOOKUP(A709, gaming_health_data!A:N, 2, FALSE)</f>
        <v>PC</v>
      </c>
      <c r="J709" t="str">
        <f>VLOOKUP(A709, gaming_health_data!A:N, 3, FALSE)</f>
        <v>MOBA</v>
      </c>
      <c r="K709" t="str">
        <f>VLOOKUP(A709, gaming_health_data!A:N, 4, FALSE)</f>
        <v>Competition</v>
      </c>
      <c r="L709">
        <f>VLOOKUP(A709, gaming_health_data!A:N, 5, FALSE)</f>
        <v>2</v>
      </c>
      <c r="M709">
        <f>VLOOKUP(A709, gaming_health_data!A:N, 6, FALSE)</f>
        <v>245</v>
      </c>
      <c r="N709">
        <f>VLOOKUP(A709, gaming_health_data!A:N, 7, FALSE)</f>
        <v>9</v>
      </c>
      <c r="O709">
        <f>VLOOKUP(A709, gaming_health_data!A:N, 9, FALSE)</f>
        <v>18</v>
      </c>
      <c r="P709">
        <f>VLOOKUP(A709, gaming_health_data!A:N, 10, FALSE)</f>
        <v>83</v>
      </c>
      <c r="Q709">
        <f>VLOOKUP(A709, gaming_health_data!A:N, 11, FALSE)</f>
        <v>42</v>
      </c>
      <c r="R709">
        <f>VLOOKUP(A709, gaming_health_data!A:N, 12, FALSE)</f>
        <v>25</v>
      </c>
      <c r="S709">
        <f>VLOOKUP(A709, gaming_health_data!A:N, 13, FALSE)</f>
        <v>52</v>
      </c>
      <c r="T709">
        <f>VLOOKUP(A709, gaming_health_data!A:N, 14, FALSE)</f>
        <v>9</v>
      </c>
    </row>
    <row r="710" spans="1:20" ht="15.75">
      <c r="A710">
        <v>10726</v>
      </c>
      <c r="B710" t="s">
        <v>1588</v>
      </c>
      <c r="C710">
        <v>20</v>
      </c>
      <c r="D710" t="s">
        <v>27</v>
      </c>
      <c r="E710" t="s">
        <v>49</v>
      </c>
      <c r="F710" s="3">
        <v>89192</v>
      </c>
      <c r="G710" t="s">
        <v>17</v>
      </c>
      <c r="H710" t="s">
        <v>17</v>
      </c>
      <c r="I710" s="4" t="str">
        <f>VLOOKUP(A710, gaming_health_data!A:N, 2, FALSE)</f>
        <v>PC</v>
      </c>
      <c r="J710" t="str">
        <f>VLOOKUP(A710, gaming_health_data!A:N, 3, FALSE)</f>
        <v>FPS</v>
      </c>
      <c r="K710" t="str">
        <f>VLOOKUP(A710, gaming_health_data!A:N, 4, FALSE)</f>
        <v>Challenge</v>
      </c>
      <c r="L710">
        <f>VLOOKUP(A710, gaming_health_data!A:N, 5, FALSE)</f>
        <v>7</v>
      </c>
      <c r="M710">
        <f>VLOOKUP(A710, gaming_health_data!A:N, 6, FALSE)</f>
        <v>450</v>
      </c>
      <c r="N710">
        <f>VLOOKUP(A710, gaming_health_data!A:N, 7, FALSE)</f>
        <v>7</v>
      </c>
      <c r="O710">
        <f>VLOOKUP(A710, gaming_health_data!A:N, 9, FALSE)</f>
        <v>15</v>
      </c>
      <c r="P710">
        <f>VLOOKUP(A710, gaming_health_data!A:N, 10, FALSE)</f>
        <v>13</v>
      </c>
      <c r="Q710">
        <f>VLOOKUP(A710, gaming_health_data!A:N, 11, FALSE)</f>
        <v>63</v>
      </c>
      <c r="R710">
        <f>VLOOKUP(A710, gaming_health_data!A:N, 12, FALSE)</f>
        <v>90</v>
      </c>
      <c r="S710">
        <f>VLOOKUP(A710, gaming_health_data!A:N, 13, FALSE)</f>
        <v>50</v>
      </c>
      <c r="T710">
        <f>VLOOKUP(A710, gaming_health_data!A:N, 14, FALSE)</f>
        <v>24</v>
      </c>
    </row>
    <row r="711" spans="1:20" ht="15.75">
      <c r="A711">
        <v>10727</v>
      </c>
      <c r="B711" t="s">
        <v>1589</v>
      </c>
      <c r="C711">
        <v>20</v>
      </c>
      <c r="D711" t="s">
        <v>15</v>
      </c>
      <c r="E711" t="s">
        <v>56</v>
      </c>
      <c r="F711" s="3">
        <v>159962</v>
      </c>
      <c r="G711" t="s">
        <v>17</v>
      </c>
      <c r="H711" t="s">
        <v>17</v>
      </c>
      <c r="I711" s="4" t="str">
        <f>VLOOKUP(A711, gaming_health_data!A:N, 2, FALSE)</f>
        <v>Cell Phone</v>
      </c>
      <c r="J711" t="str">
        <f>VLOOKUP(A711, gaming_health_data!A:N, 3, FALSE)</f>
        <v>Sports</v>
      </c>
      <c r="K711" t="str">
        <f>VLOOKUP(A711, gaming_health_data!A:N, 4, FALSE)</f>
        <v>Stress Relief</v>
      </c>
      <c r="L711">
        <f>VLOOKUP(A711, gaming_health_data!A:N, 5, FALSE)</f>
        <v>8</v>
      </c>
      <c r="M711">
        <f>VLOOKUP(A711, gaming_health_data!A:N, 6, FALSE)</f>
        <v>316</v>
      </c>
      <c r="N711">
        <f>VLOOKUP(A711, gaming_health_data!A:N, 7, FALSE)</f>
        <v>5</v>
      </c>
      <c r="O711">
        <f>VLOOKUP(A711, gaming_health_data!A:N, 9, FALSE)</f>
        <v>50</v>
      </c>
      <c r="P711">
        <f>VLOOKUP(A711, gaming_health_data!A:N, 10, FALSE)</f>
        <v>87</v>
      </c>
      <c r="Q711">
        <f>VLOOKUP(A711, gaming_health_data!A:N, 11, FALSE)</f>
        <v>9</v>
      </c>
      <c r="R711">
        <f>VLOOKUP(A711, gaming_health_data!A:N, 12, FALSE)</f>
        <v>47</v>
      </c>
      <c r="S711">
        <f>VLOOKUP(A711, gaming_health_data!A:N, 13, FALSE)</f>
        <v>27</v>
      </c>
      <c r="T711">
        <f>VLOOKUP(A711, gaming_health_data!A:N, 14, FALSE)</f>
        <v>80</v>
      </c>
    </row>
    <row r="712" spans="1:20" ht="15.75">
      <c r="A712">
        <v>10728</v>
      </c>
      <c r="B712" t="s">
        <v>1590</v>
      </c>
      <c r="C712">
        <v>25</v>
      </c>
      <c r="D712" t="s">
        <v>27</v>
      </c>
      <c r="E712" t="s">
        <v>39</v>
      </c>
      <c r="F712" s="3">
        <v>54884</v>
      </c>
      <c r="G712" t="s">
        <v>21</v>
      </c>
      <c r="H712" t="s">
        <v>17</v>
      </c>
      <c r="I712" s="4" t="str">
        <f>VLOOKUP(A712, gaming_health_data!A:N, 2, FALSE)</f>
        <v>Playstation</v>
      </c>
      <c r="J712" t="str">
        <f>VLOOKUP(A712, gaming_health_data!A:N, 3, FALSE)</f>
        <v>MMORPG</v>
      </c>
      <c r="K712" t="str">
        <f>VLOOKUP(A712, gaming_health_data!A:N, 4, FALSE)</f>
        <v>Entertainment</v>
      </c>
      <c r="L712">
        <f>VLOOKUP(A712, gaming_health_data!A:N, 5, FALSE)</f>
        <v>6</v>
      </c>
      <c r="M712">
        <f>VLOOKUP(A712, gaming_health_data!A:N, 6, FALSE)</f>
        <v>794</v>
      </c>
      <c r="N712">
        <f>VLOOKUP(A712, gaming_health_data!A:N, 7, FALSE)</f>
        <v>4</v>
      </c>
      <c r="O712">
        <f>VLOOKUP(A712, gaming_health_data!A:N, 9, FALSE)</f>
        <v>85</v>
      </c>
      <c r="P712">
        <f>VLOOKUP(A712, gaming_health_data!A:N, 10, FALSE)</f>
        <v>78</v>
      </c>
      <c r="Q712">
        <f>VLOOKUP(A712, gaming_health_data!A:N, 11, FALSE)</f>
        <v>22</v>
      </c>
      <c r="R712">
        <f>VLOOKUP(A712, gaming_health_data!A:N, 12, FALSE)</f>
        <v>73</v>
      </c>
      <c r="S712">
        <f>VLOOKUP(A712, gaming_health_data!A:N, 13, FALSE)</f>
        <v>87</v>
      </c>
      <c r="T712">
        <f>VLOOKUP(A712, gaming_health_data!A:N, 14, FALSE)</f>
        <v>54</v>
      </c>
    </row>
    <row r="713" spans="1:20" ht="15.75">
      <c r="A713">
        <v>10729</v>
      </c>
      <c r="B713" t="s">
        <v>1591</v>
      </c>
      <c r="C713">
        <v>20</v>
      </c>
      <c r="D713" t="s">
        <v>15</v>
      </c>
      <c r="E713" t="s">
        <v>36</v>
      </c>
      <c r="F713" s="3">
        <v>155308</v>
      </c>
      <c r="G713" t="s">
        <v>21</v>
      </c>
      <c r="H713" t="s">
        <v>21</v>
      </c>
      <c r="I713" s="4" t="str">
        <f>VLOOKUP(A713, gaming_health_data!A:N, 2, FALSE)</f>
        <v>Cell Phone</v>
      </c>
      <c r="J713" t="str">
        <f>VLOOKUP(A713, gaming_health_data!A:N, 3, FALSE)</f>
        <v>Racing</v>
      </c>
      <c r="K713" t="str">
        <f>VLOOKUP(A713, gaming_health_data!A:N, 4, FALSE)</f>
        <v>Competition</v>
      </c>
      <c r="L713">
        <f>VLOOKUP(A713, gaming_health_data!A:N, 5, FALSE)</f>
        <v>3</v>
      </c>
      <c r="M713">
        <f>VLOOKUP(A713, gaming_health_data!A:N, 6, FALSE)</f>
        <v>617</v>
      </c>
      <c r="N713">
        <f>VLOOKUP(A713, gaming_health_data!A:N, 7, FALSE)</f>
        <v>5</v>
      </c>
      <c r="O713">
        <f>VLOOKUP(A713, gaming_health_data!A:N, 9, FALSE)</f>
        <v>82</v>
      </c>
      <c r="P713">
        <f>VLOOKUP(A713, gaming_health_data!A:N, 10, FALSE)</f>
        <v>57</v>
      </c>
      <c r="Q713">
        <f>VLOOKUP(A713, gaming_health_data!A:N, 11, FALSE)</f>
        <v>21</v>
      </c>
      <c r="R713">
        <f>VLOOKUP(A713, gaming_health_data!A:N, 12, FALSE)</f>
        <v>50</v>
      </c>
      <c r="S713">
        <f>VLOOKUP(A713, gaming_health_data!A:N, 13, FALSE)</f>
        <v>64</v>
      </c>
      <c r="T713">
        <f>VLOOKUP(A713, gaming_health_data!A:N, 14, FALSE)</f>
        <v>61</v>
      </c>
    </row>
    <row r="714" spans="1:20" ht="15.75">
      <c r="A714">
        <v>10730</v>
      </c>
      <c r="B714" t="s">
        <v>1592</v>
      </c>
      <c r="C714">
        <v>32</v>
      </c>
      <c r="D714" t="s">
        <v>27</v>
      </c>
      <c r="E714" t="s">
        <v>54</v>
      </c>
      <c r="F714" s="3">
        <v>27723</v>
      </c>
      <c r="G714" t="s">
        <v>21</v>
      </c>
      <c r="H714" t="s">
        <v>17</v>
      </c>
      <c r="I714" s="4" t="str">
        <f>VLOOKUP(A714, gaming_health_data!A:N, 2, FALSE)</f>
        <v>PC</v>
      </c>
      <c r="J714" t="str">
        <f>VLOOKUP(A714, gaming_health_data!A:N, 3, FALSE)</f>
        <v>Racing</v>
      </c>
      <c r="K714" t="str">
        <f>VLOOKUP(A714, gaming_health_data!A:N, 4, FALSE)</f>
        <v>Stress Relief</v>
      </c>
      <c r="L714">
        <f>VLOOKUP(A714, gaming_health_data!A:N, 5, FALSE)</f>
        <v>8</v>
      </c>
      <c r="M714">
        <f>VLOOKUP(A714, gaming_health_data!A:N, 6, FALSE)</f>
        <v>828</v>
      </c>
      <c r="N714">
        <f>VLOOKUP(A714, gaming_health_data!A:N, 7, FALSE)</f>
        <v>11</v>
      </c>
      <c r="O714">
        <f>VLOOKUP(A714, gaming_health_data!A:N, 9, FALSE)</f>
        <v>96</v>
      </c>
      <c r="P714">
        <f>VLOOKUP(A714, gaming_health_data!A:N, 10, FALSE)</f>
        <v>52</v>
      </c>
      <c r="Q714">
        <f>VLOOKUP(A714, gaming_health_data!A:N, 11, FALSE)</f>
        <v>44</v>
      </c>
      <c r="R714">
        <f>VLOOKUP(A714, gaming_health_data!A:N, 12, FALSE)</f>
        <v>23</v>
      </c>
      <c r="S714">
        <f>VLOOKUP(A714, gaming_health_data!A:N, 13, FALSE)</f>
        <v>60</v>
      </c>
      <c r="T714">
        <f>VLOOKUP(A714, gaming_health_data!A:N, 14, FALSE)</f>
        <v>56</v>
      </c>
    </row>
    <row r="715" spans="1:20" ht="15.75">
      <c r="A715">
        <v>10731</v>
      </c>
      <c r="B715" t="s">
        <v>1593</v>
      </c>
      <c r="C715">
        <v>28</v>
      </c>
      <c r="D715" t="s">
        <v>15</v>
      </c>
      <c r="E715" t="s">
        <v>16</v>
      </c>
      <c r="F715" s="3">
        <v>119741</v>
      </c>
      <c r="G715" t="s">
        <v>17</v>
      </c>
      <c r="H715" t="s">
        <v>21</v>
      </c>
      <c r="I715" s="4" t="str">
        <f>VLOOKUP(A715, gaming_health_data!A:N, 2, FALSE)</f>
        <v>PC</v>
      </c>
      <c r="J715" t="str">
        <f>VLOOKUP(A715, gaming_health_data!A:N, 3, FALSE)</f>
        <v>Fighting</v>
      </c>
      <c r="K715" t="str">
        <f>VLOOKUP(A715, gaming_health_data!A:N, 4, FALSE)</f>
        <v>Social Interaction</v>
      </c>
      <c r="L715">
        <f>VLOOKUP(A715, gaming_health_data!A:N, 5, FALSE)</f>
        <v>4</v>
      </c>
      <c r="M715">
        <f>VLOOKUP(A715, gaming_health_data!A:N, 6, FALSE)</f>
        <v>127</v>
      </c>
      <c r="N715">
        <f>VLOOKUP(A715, gaming_health_data!A:N, 7, FALSE)</f>
        <v>7</v>
      </c>
      <c r="O715">
        <f>VLOOKUP(A715, gaming_health_data!A:N, 9, FALSE)</f>
        <v>57</v>
      </c>
      <c r="P715">
        <f>VLOOKUP(A715, gaming_health_data!A:N, 10, FALSE)</f>
        <v>81</v>
      </c>
      <c r="Q715">
        <f>VLOOKUP(A715, gaming_health_data!A:N, 11, FALSE)</f>
        <v>90</v>
      </c>
      <c r="R715">
        <f>VLOOKUP(A715, gaming_health_data!A:N, 12, FALSE)</f>
        <v>69</v>
      </c>
      <c r="S715">
        <f>VLOOKUP(A715, gaming_health_data!A:N, 13, FALSE)</f>
        <v>65</v>
      </c>
      <c r="T715">
        <f>VLOOKUP(A715, gaming_health_data!A:N, 14, FALSE)</f>
        <v>16</v>
      </c>
    </row>
    <row r="716" spans="1:20" ht="15.75">
      <c r="A716">
        <v>10732</v>
      </c>
      <c r="B716" t="s">
        <v>1594</v>
      </c>
      <c r="C716">
        <v>31</v>
      </c>
      <c r="D716" t="s">
        <v>26</v>
      </c>
      <c r="E716" t="s">
        <v>53</v>
      </c>
      <c r="F716" s="3">
        <v>91202</v>
      </c>
      <c r="G716" t="s">
        <v>17</v>
      </c>
      <c r="H716" t="s">
        <v>21</v>
      </c>
      <c r="I716" s="4" t="str">
        <f>VLOOKUP(A716, gaming_health_data!A:N, 2, FALSE)</f>
        <v>Xbox</v>
      </c>
      <c r="J716" t="str">
        <f>VLOOKUP(A716, gaming_health_data!A:N, 3, FALSE)</f>
        <v>MMORPG</v>
      </c>
      <c r="K716" t="str">
        <f>VLOOKUP(A716, gaming_health_data!A:N, 4, FALSE)</f>
        <v>Boredom</v>
      </c>
      <c r="L716">
        <f>VLOOKUP(A716, gaming_health_data!A:N, 5, FALSE)</f>
        <v>1</v>
      </c>
      <c r="M716">
        <f>VLOOKUP(A716, gaming_health_data!A:N, 6, FALSE)</f>
        <v>471</v>
      </c>
      <c r="N716">
        <f>VLOOKUP(A716, gaming_health_data!A:N, 7, FALSE)</f>
        <v>7</v>
      </c>
      <c r="O716">
        <f>VLOOKUP(A716, gaming_health_data!A:N, 9, FALSE)</f>
        <v>645</v>
      </c>
      <c r="P716">
        <f>VLOOKUP(A716, gaming_health_data!A:N, 10, FALSE)</f>
        <v>94</v>
      </c>
      <c r="Q716">
        <f>VLOOKUP(A716, gaming_health_data!A:N, 11, FALSE)</f>
        <v>1</v>
      </c>
      <c r="R716">
        <f>VLOOKUP(A716, gaming_health_data!A:N, 12, FALSE)</f>
        <v>47</v>
      </c>
      <c r="S716">
        <f>VLOOKUP(A716, gaming_health_data!A:N, 13, FALSE)</f>
        <v>7</v>
      </c>
      <c r="T716">
        <f>VLOOKUP(A716, gaming_health_data!A:N, 14, FALSE)</f>
        <v>4</v>
      </c>
    </row>
    <row r="717" spans="1:20" ht="15.75">
      <c r="A717">
        <v>10733</v>
      </c>
      <c r="B717" t="s">
        <v>1539</v>
      </c>
      <c r="C717">
        <v>28</v>
      </c>
      <c r="D717" t="s">
        <v>15</v>
      </c>
      <c r="E717" t="s">
        <v>16</v>
      </c>
      <c r="F717" s="3">
        <v>22822</v>
      </c>
      <c r="G717" t="s">
        <v>21</v>
      </c>
      <c r="H717" t="s">
        <v>21</v>
      </c>
      <c r="I717" s="4" t="str">
        <f>VLOOKUP(A717, gaming_health_data!A:N, 2, FALSE)</f>
        <v>PC</v>
      </c>
      <c r="J717" t="str">
        <f>VLOOKUP(A717, gaming_health_data!A:N, 3, FALSE)</f>
        <v>MOBA</v>
      </c>
      <c r="K717" t="str">
        <f>VLOOKUP(A717, gaming_health_data!A:N, 4, FALSE)</f>
        <v>Entertainment</v>
      </c>
      <c r="L717">
        <f>VLOOKUP(A717, gaming_health_data!A:N, 5, FALSE)</f>
        <v>5</v>
      </c>
      <c r="M717">
        <f>VLOOKUP(A717, gaming_health_data!A:N, 6, FALSE)</f>
        <v>983</v>
      </c>
      <c r="N717">
        <f>VLOOKUP(A717, gaming_health_data!A:N, 7, FALSE)</f>
        <v>9</v>
      </c>
      <c r="O717">
        <f>VLOOKUP(A717, gaming_health_data!A:N, 9, FALSE)</f>
        <v>25</v>
      </c>
      <c r="P717">
        <f>VLOOKUP(A717, gaming_health_data!A:N, 10, FALSE)</f>
        <v>53</v>
      </c>
      <c r="Q717">
        <f>VLOOKUP(A717, gaming_health_data!A:N, 11, FALSE)</f>
        <v>13</v>
      </c>
      <c r="R717">
        <f>VLOOKUP(A717, gaming_health_data!A:N, 12, FALSE)</f>
        <v>49</v>
      </c>
      <c r="S717">
        <f>VLOOKUP(A717, gaming_health_data!A:N, 13, FALSE)</f>
        <v>71</v>
      </c>
      <c r="T717">
        <f>VLOOKUP(A717, gaming_health_data!A:N, 14, FALSE)</f>
        <v>61</v>
      </c>
    </row>
    <row r="718" spans="1:20" ht="15.75">
      <c r="A718">
        <v>10734</v>
      </c>
      <c r="B718" t="s">
        <v>1595</v>
      </c>
      <c r="C718">
        <v>24</v>
      </c>
      <c r="D718" t="s">
        <v>27</v>
      </c>
      <c r="E718" t="s">
        <v>39</v>
      </c>
      <c r="F718" s="3">
        <v>5102</v>
      </c>
      <c r="G718" t="s">
        <v>21</v>
      </c>
      <c r="H718" t="s">
        <v>21</v>
      </c>
      <c r="I718" s="4" t="str">
        <f>VLOOKUP(A718, gaming_health_data!A:N, 2, FALSE)</f>
        <v>Cell Phone</v>
      </c>
      <c r="J718" t="str">
        <f>VLOOKUP(A718, gaming_health_data!A:N, 3, FALSE)</f>
        <v>MMORPG</v>
      </c>
      <c r="K718" t="str">
        <f>VLOOKUP(A718, gaming_health_data!A:N, 4, FALSE)</f>
        <v>Challenge</v>
      </c>
      <c r="L718">
        <f>VLOOKUP(A718, gaming_health_data!A:N, 5, FALSE)</f>
        <v>4</v>
      </c>
      <c r="M718">
        <f>VLOOKUP(A718, gaming_health_data!A:N, 6, FALSE)</f>
        <v>676</v>
      </c>
      <c r="N718">
        <f>VLOOKUP(A718, gaming_health_data!A:N, 7, FALSE)</f>
        <v>8</v>
      </c>
      <c r="O718">
        <f>VLOOKUP(A718, gaming_health_data!A:N, 9, FALSE)</f>
        <v>72</v>
      </c>
      <c r="P718">
        <f>VLOOKUP(A718, gaming_health_data!A:N, 10, FALSE)</f>
        <v>83</v>
      </c>
      <c r="Q718">
        <f>VLOOKUP(A718, gaming_health_data!A:N, 11, FALSE)</f>
        <v>96</v>
      </c>
      <c r="R718">
        <f>VLOOKUP(A718, gaming_health_data!A:N, 12, FALSE)</f>
        <v>71</v>
      </c>
      <c r="S718">
        <f>VLOOKUP(A718, gaming_health_data!A:N, 13, FALSE)</f>
        <v>26</v>
      </c>
      <c r="T718">
        <f>VLOOKUP(A718, gaming_health_data!A:N, 14, FALSE)</f>
        <v>4</v>
      </c>
    </row>
    <row r="719" spans="1:20" ht="15.75">
      <c r="A719">
        <v>10735</v>
      </c>
      <c r="B719" t="s">
        <v>1596</v>
      </c>
      <c r="C719">
        <v>33</v>
      </c>
      <c r="D719" t="s">
        <v>26</v>
      </c>
      <c r="E719" t="s">
        <v>22</v>
      </c>
      <c r="F719" s="3">
        <v>23205</v>
      </c>
      <c r="G719" t="s">
        <v>21</v>
      </c>
      <c r="H719" t="s">
        <v>21</v>
      </c>
      <c r="I719" s="4" t="str">
        <f>VLOOKUP(A719, gaming_health_data!A:N, 2, FALSE)</f>
        <v>PlayStation</v>
      </c>
      <c r="J719" t="str">
        <f>VLOOKUP(A719, gaming_health_data!A:N, 3, FALSE)</f>
        <v>MMORPG</v>
      </c>
      <c r="K719" t="str">
        <f>VLOOKUP(A719, gaming_health_data!A:N, 4, FALSE)</f>
        <v>Stress Relief</v>
      </c>
      <c r="L719">
        <f>VLOOKUP(A719, gaming_health_data!A:N, 5, FALSE)</f>
        <v>10</v>
      </c>
      <c r="M719">
        <f>VLOOKUP(A719, gaming_health_data!A:N, 6, FALSE)</f>
        <v>943</v>
      </c>
      <c r="N719">
        <f>VLOOKUP(A719, gaming_health_data!A:N, 7, FALSE)</f>
        <v>6</v>
      </c>
      <c r="O719">
        <f>VLOOKUP(A719, gaming_health_data!A:N, 9, FALSE)</f>
        <v>66</v>
      </c>
      <c r="P719">
        <f>VLOOKUP(A719, gaming_health_data!A:N, 10, FALSE)</f>
        <v>40</v>
      </c>
      <c r="Q719">
        <f>VLOOKUP(A719, gaming_health_data!A:N, 11, FALSE)</f>
        <v>78</v>
      </c>
      <c r="R719">
        <f>VLOOKUP(A719, gaming_health_data!A:N, 12, FALSE)</f>
        <v>80</v>
      </c>
      <c r="S719">
        <f>VLOOKUP(A719, gaming_health_data!A:N, 13, FALSE)</f>
        <v>4</v>
      </c>
      <c r="T719">
        <f>VLOOKUP(A719, gaming_health_data!A:N, 14, FALSE)</f>
        <v>27</v>
      </c>
    </row>
    <row r="720" spans="1:20" ht="15.75">
      <c r="A720">
        <v>10736</v>
      </c>
      <c r="B720" t="s">
        <v>1597</v>
      </c>
      <c r="C720">
        <v>33</v>
      </c>
      <c r="D720" t="s">
        <v>15</v>
      </c>
      <c r="E720" t="s">
        <v>53</v>
      </c>
      <c r="F720" s="3">
        <v>72946</v>
      </c>
      <c r="G720" t="s">
        <v>21</v>
      </c>
      <c r="H720" t="s">
        <v>17</v>
      </c>
      <c r="I720" s="4" t="str">
        <f>VLOOKUP(A720, gaming_health_data!A:N, 2, FALSE)</f>
        <v>Cell Phone</v>
      </c>
      <c r="J720" t="str">
        <f>VLOOKUP(A720, gaming_health_data!A:N, 3, FALSE)</f>
        <v>RPG</v>
      </c>
      <c r="K720" t="str">
        <f>VLOOKUP(A720, gaming_health_data!A:N, 4, FALSE)</f>
        <v>Entertainment</v>
      </c>
      <c r="L720">
        <f>VLOOKUP(A720, gaming_health_data!A:N, 5, FALSE)</f>
        <v>10</v>
      </c>
      <c r="M720">
        <f>VLOOKUP(A720, gaming_health_data!A:N, 6, FALSE)</f>
        <v>783</v>
      </c>
      <c r="N720">
        <f>VLOOKUP(A720, gaming_health_data!A:N, 7, FALSE)</f>
        <v>6</v>
      </c>
      <c r="O720">
        <f>VLOOKUP(A720, gaming_health_data!A:N, 9, FALSE)</f>
        <v>72</v>
      </c>
      <c r="P720">
        <f>VLOOKUP(A720, gaming_health_data!A:N, 10, FALSE)</f>
        <v>55</v>
      </c>
      <c r="Q720">
        <f>VLOOKUP(A720, gaming_health_data!A:N, 11, FALSE)</f>
        <v>22</v>
      </c>
      <c r="R720">
        <f>VLOOKUP(A720, gaming_health_data!A:N, 12, FALSE)</f>
        <v>58</v>
      </c>
      <c r="S720">
        <f>VLOOKUP(A720, gaming_health_data!A:N, 13, FALSE)</f>
        <v>56</v>
      </c>
      <c r="T720">
        <f>VLOOKUP(A720, gaming_health_data!A:N, 14, FALSE)</f>
        <v>21</v>
      </c>
    </row>
    <row r="721" spans="1:20" ht="15.75">
      <c r="A721">
        <v>10737</v>
      </c>
      <c r="B721" t="s">
        <v>1598</v>
      </c>
      <c r="C721">
        <v>30</v>
      </c>
      <c r="D721" t="s">
        <v>26</v>
      </c>
      <c r="E721" t="s">
        <v>27</v>
      </c>
      <c r="F721" s="3">
        <v>88453</v>
      </c>
      <c r="G721" t="s">
        <v>21</v>
      </c>
      <c r="H721" t="s">
        <v>17</v>
      </c>
      <c r="I721" s="4" t="str">
        <f>VLOOKUP(A721, gaming_health_data!A:N, 2, FALSE)</f>
        <v>Xbox</v>
      </c>
      <c r="J721" t="str">
        <f>VLOOKUP(A721, gaming_health_data!A:N, 3, FALSE)</f>
        <v>Survival</v>
      </c>
      <c r="K721" t="str">
        <f>VLOOKUP(A721, gaming_health_data!A:N, 4, FALSE)</f>
        <v>Relaxation</v>
      </c>
      <c r="L721">
        <f>VLOOKUP(A721, gaming_health_data!A:N, 5, FALSE)</f>
        <v>3</v>
      </c>
      <c r="M721">
        <f>VLOOKUP(A721, gaming_health_data!A:N, 6, FALSE)</f>
        <v>871</v>
      </c>
      <c r="N721">
        <f>VLOOKUP(A721, gaming_health_data!A:N, 7, FALSE)</f>
        <v>6</v>
      </c>
      <c r="O721">
        <f>VLOOKUP(A721, gaming_health_data!A:N, 9, FALSE)</f>
        <v>7</v>
      </c>
      <c r="P721">
        <f>VLOOKUP(A721, gaming_health_data!A:N, 10, FALSE)</f>
        <v>96</v>
      </c>
      <c r="Q721">
        <f>VLOOKUP(A721, gaming_health_data!A:N, 11, FALSE)</f>
        <v>80</v>
      </c>
      <c r="R721">
        <f>VLOOKUP(A721, gaming_health_data!A:N, 12, FALSE)</f>
        <v>96</v>
      </c>
      <c r="S721">
        <f>VLOOKUP(A721, gaming_health_data!A:N, 13, FALSE)</f>
        <v>85</v>
      </c>
      <c r="T721">
        <f>VLOOKUP(A721, gaming_health_data!A:N, 14, FALSE)</f>
        <v>1</v>
      </c>
    </row>
    <row r="722" spans="1:20" ht="15.75">
      <c r="A722">
        <v>10738</v>
      </c>
      <c r="B722" t="s">
        <v>1599</v>
      </c>
      <c r="C722">
        <v>20</v>
      </c>
      <c r="D722" t="s">
        <v>27</v>
      </c>
      <c r="E722" t="s">
        <v>36</v>
      </c>
      <c r="F722" s="3">
        <v>30351</v>
      </c>
      <c r="G722" t="s">
        <v>17</v>
      </c>
      <c r="H722" t="s">
        <v>21</v>
      </c>
      <c r="I722" s="4" t="str">
        <f>VLOOKUP(A722, gaming_health_data!A:N, 2, FALSE)</f>
        <v>Nintendo</v>
      </c>
      <c r="J722" t="str">
        <f>VLOOKUP(A722, gaming_health_data!A:N, 3, FALSE)</f>
        <v>RPG</v>
      </c>
      <c r="K722" t="str">
        <f>VLOOKUP(A722, gaming_health_data!A:N, 4, FALSE)</f>
        <v>Stress Relief</v>
      </c>
      <c r="L722">
        <f>VLOOKUP(A722, gaming_health_data!A:N, 5, FALSE)</f>
        <v>4</v>
      </c>
      <c r="M722">
        <f>VLOOKUP(A722, gaming_health_data!A:N, 6, FALSE)</f>
        <v>293</v>
      </c>
      <c r="N722">
        <f>VLOOKUP(A722, gaming_health_data!A:N, 7, FALSE)</f>
        <v>8</v>
      </c>
      <c r="O722">
        <f>VLOOKUP(A722, gaming_health_data!A:N, 9, FALSE)</f>
        <v>76</v>
      </c>
      <c r="P722">
        <f>VLOOKUP(A722, gaming_health_data!A:N, 10, FALSE)</f>
        <v>68</v>
      </c>
      <c r="Q722">
        <f>VLOOKUP(A722, gaming_health_data!A:N, 11, FALSE)</f>
        <v>17</v>
      </c>
      <c r="R722">
        <f>VLOOKUP(A722, gaming_health_data!A:N, 12, FALSE)</f>
        <v>83</v>
      </c>
      <c r="S722">
        <f>VLOOKUP(A722, gaming_health_data!A:N, 13, FALSE)</f>
        <v>16</v>
      </c>
      <c r="T722">
        <f>VLOOKUP(A722, gaming_health_data!A:N, 14, FALSE)</f>
        <v>29</v>
      </c>
    </row>
    <row r="723" spans="1:20" ht="15.75">
      <c r="A723">
        <v>10739</v>
      </c>
      <c r="B723" t="s">
        <v>1600</v>
      </c>
      <c r="C723">
        <v>28</v>
      </c>
      <c r="D723" t="s">
        <v>26</v>
      </c>
      <c r="E723" t="s">
        <v>44</v>
      </c>
      <c r="F723" s="3">
        <v>111289</v>
      </c>
      <c r="G723" t="s">
        <v>21</v>
      </c>
      <c r="H723" t="s">
        <v>17</v>
      </c>
      <c r="I723" s="4" t="str">
        <f>VLOOKUP(A723, gaming_health_data!A:N, 2, FALSE)</f>
        <v>Xbox</v>
      </c>
      <c r="J723" t="str">
        <f>VLOOKUP(A723, gaming_health_data!A:N, 3, FALSE)</f>
        <v>Survival</v>
      </c>
      <c r="K723" t="str">
        <f>VLOOKUP(A723, gaming_health_data!A:N, 4, FALSE)</f>
        <v>Challenge</v>
      </c>
      <c r="L723">
        <f>VLOOKUP(A723, gaming_health_data!A:N, 5, FALSE)</f>
        <v>9</v>
      </c>
      <c r="M723">
        <f>VLOOKUP(A723, gaming_health_data!A:N, 6, FALSE)</f>
        <v>27</v>
      </c>
      <c r="N723">
        <f>VLOOKUP(A723, gaming_health_data!A:N, 7, FALSE)</f>
        <v>6</v>
      </c>
      <c r="O723">
        <f>VLOOKUP(A723, gaming_health_data!A:N, 9, FALSE)</f>
        <v>5</v>
      </c>
      <c r="P723">
        <f>VLOOKUP(A723, gaming_health_data!A:N, 10, FALSE)</f>
        <v>77</v>
      </c>
      <c r="Q723">
        <f>VLOOKUP(A723, gaming_health_data!A:N, 11, FALSE)</f>
        <v>31</v>
      </c>
      <c r="R723">
        <f>VLOOKUP(A723, gaming_health_data!A:N, 12, FALSE)</f>
        <v>19</v>
      </c>
      <c r="S723">
        <f>VLOOKUP(A723, gaming_health_data!A:N, 13, FALSE)</f>
        <v>26</v>
      </c>
      <c r="T723">
        <f>VLOOKUP(A723, gaming_health_data!A:N, 14, FALSE)</f>
        <v>89</v>
      </c>
    </row>
    <row r="724" spans="1:20" ht="15.75">
      <c r="A724">
        <v>10740</v>
      </c>
      <c r="B724" t="s">
        <v>1601</v>
      </c>
      <c r="C724">
        <v>29</v>
      </c>
      <c r="D724" t="s">
        <v>15</v>
      </c>
      <c r="E724" t="s">
        <v>30</v>
      </c>
      <c r="F724" s="3">
        <v>66653</v>
      </c>
      <c r="G724" t="s">
        <v>21</v>
      </c>
      <c r="H724" t="s">
        <v>21</v>
      </c>
      <c r="I724" s="4" t="str">
        <f>VLOOKUP(A724, gaming_health_data!A:N, 2, FALSE)</f>
        <v>Cell Phone</v>
      </c>
      <c r="J724" t="str">
        <f>VLOOKUP(A724, gaming_health_data!A:N, 3, FALSE)</f>
        <v>FPS</v>
      </c>
      <c r="K724" t="str">
        <f>VLOOKUP(A724, gaming_health_data!A:N, 4, FALSE)</f>
        <v>Stress Relief</v>
      </c>
      <c r="L724">
        <f>VLOOKUP(A724, gaming_health_data!A:N, 5, FALSE)</f>
        <v>4</v>
      </c>
      <c r="M724">
        <f>VLOOKUP(A724, gaming_health_data!A:N, 6, FALSE)</f>
        <v>985</v>
      </c>
      <c r="N724">
        <f>VLOOKUP(A724, gaming_health_data!A:N, 7, FALSE)</f>
        <v>9</v>
      </c>
      <c r="O724">
        <f>VLOOKUP(A724, gaming_health_data!A:N, 9, FALSE)</f>
        <v>11</v>
      </c>
      <c r="P724">
        <f>VLOOKUP(A724, gaming_health_data!A:N, 10, FALSE)</f>
        <v>34</v>
      </c>
      <c r="Q724">
        <f>VLOOKUP(A724, gaming_health_data!A:N, 11, FALSE)</f>
        <v>17</v>
      </c>
      <c r="R724">
        <f>VLOOKUP(A724, gaming_health_data!A:N, 12, FALSE)</f>
        <v>54</v>
      </c>
      <c r="S724">
        <f>VLOOKUP(A724, gaming_health_data!A:N, 13, FALSE)</f>
        <v>2</v>
      </c>
      <c r="T724">
        <f>VLOOKUP(A724, gaming_health_data!A:N, 14, FALSE)</f>
        <v>91</v>
      </c>
    </row>
    <row r="725" spans="1:20" ht="15.75">
      <c r="A725">
        <v>10741</v>
      </c>
      <c r="B725" t="s">
        <v>1602</v>
      </c>
      <c r="C725">
        <v>18</v>
      </c>
      <c r="D725" t="s">
        <v>15</v>
      </c>
      <c r="E725" t="s">
        <v>44</v>
      </c>
      <c r="F725" s="3">
        <v>59178</v>
      </c>
      <c r="G725" t="s">
        <v>17</v>
      </c>
      <c r="H725" t="s">
        <v>21</v>
      </c>
      <c r="I725" s="4" t="str">
        <f>VLOOKUP(A725, gaming_health_data!A:N, 2, FALSE)</f>
        <v>PlayStation</v>
      </c>
      <c r="J725" t="str">
        <f>VLOOKUP(A725, gaming_health_data!A:N, 3, FALSE)</f>
        <v>FPS</v>
      </c>
      <c r="K725" t="str">
        <f>VLOOKUP(A725, gaming_health_data!A:N, 4, FALSE)</f>
        <v>Challenge</v>
      </c>
      <c r="L725">
        <f>VLOOKUP(A725, gaming_health_data!A:N, 5, FALSE)</f>
        <v>5</v>
      </c>
      <c r="M725">
        <f>VLOOKUP(A725, gaming_health_data!A:N, 6, FALSE)</f>
        <v>671</v>
      </c>
      <c r="N725">
        <f>VLOOKUP(A725, gaming_health_data!A:N, 7, FALSE)</f>
        <v>9</v>
      </c>
      <c r="O725">
        <f>VLOOKUP(A725, gaming_health_data!A:N, 9, FALSE)</f>
        <v>29</v>
      </c>
      <c r="P725">
        <f>VLOOKUP(A725, gaming_health_data!A:N, 10, FALSE)</f>
        <v>92</v>
      </c>
      <c r="Q725">
        <f>VLOOKUP(A725, gaming_health_data!A:N, 11, FALSE)</f>
        <v>80</v>
      </c>
      <c r="R725">
        <f>VLOOKUP(A725, gaming_health_data!A:N, 12, FALSE)</f>
        <v>23</v>
      </c>
      <c r="S725">
        <f>VLOOKUP(A725, gaming_health_data!A:N, 13, FALSE)</f>
        <v>85</v>
      </c>
      <c r="T725">
        <f>VLOOKUP(A725, gaming_health_data!A:N, 14, FALSE)</f>
        <v>75</v>
      </c>
    </row>
    <row r="726" spans="1:20" ht="15.75">
      <c r="A726">
        <v>10742</v>
      </c>
      <c r="B726" t="s">
        <v>1603</v>
      </c>
      <c r="C726">
        <v>20</v>
      </c>
      <c r="D726" t="s">
        <v>15</v>
      </c>
      <c r="E726" t="s">
        <v>49</v>
      </c>
      <c r="F726" s="3">
        <v>181871</v>
      </c>
      <c r="G726" t="s">
        <v>21</v>
      </c>
      <c r="H726" t="s">
        <v>21</v>
      </c>
      <c r="I726" s="4" t="str">
        <f>VLOOKUP(A726, gaming_health_data!A:N, 2, FALSE)</f>
        <v>Xbox</v>
      </c>
      <c r="J726" t="str">
        <f>VLOOKUP(A726, gaming_health_data!A:N, 3, FALSE)</f>
        <v>Survival</v>
      </c>
      <c r="K726" t="str">
        <f>VLOOKUP(A726, gaming_health_data!A:N, 4, FALSE)</f>
        <v>Boredom</v>
      </c>
      <c r="L726">
        <f>VLOOKUP(A726, gaming_health_data!A:N, 5, FALSE)</f>
        <v>3</v>
      </c>
      <c r="M726">
        <f>VLOOKUP(A726, gaming_health_data!A:N, 6, FALSE)</f>
        <v>602</v>
      </c>
      <c r="N726">
        <f>VLOOKUP(A726, gaming_health_data!A:N, 7, FALSE)</f>
        <v>4</v>
      </c>
      <c r="O726">
        <f>VLOOKUP(A726, gaming_health_data!A:N, 9, FALSE)</f>
        <v>31</v>
      </c>
      <c r="P726">
        <f>VLOOKUP(A726, gaming_health_data!A:N, 10, FALSE)</f>
        <v>49</v>
      </c>
      <c r="Q726">
        <f>VLOOKUP(A726, gaming_health_data!A:N, 11, FALSE)</f>
        <v>64</v>
      </c>
      <c r="R726">
        <f>VLOOKUP(A726, gaming_health_data!A:N, 12, FALSE)</f>
        <v>79</v>
      </c>
      <c r="S726">
        <f>VLOOKUP(A726, gaming_health_data!A:N, 13, FALSE)</f>
        <v>23</v>
      </c>
      <c r="T726">
        <f>VLOOKUP(A726, gaming_health_data!A:N, 14, FALSE)</f>
        <v>29</v>
      </c>
    </row>
    <row r="727" spans="1:20" ht="15.75">
      <c r="A727">
        <v>10743</v>
      </c>
      <c r="B727" t="s">
        <v>1604</v>
      </c>
      <c r="C727">
        <v>29</v>
      </c>
      <c r="D727" t="s">
        <v>26</v>
      </c>
      <c r="E727" t="s">
        <v>56</v>
      </c>
      <c r="F727" s="3">
        <v>141757</v>
      </c>
      <c r="G727" t="s">
        <v>17</v>
      </c>
      <c r="H727" t="s">
        <v>17</v>
      </c>
      <c r="I727" s="4" t="str">
        <f>VLOOKUP(A727, gaming_health_data!A:N, 2, FALSE)</f>
        <v>Nintendo</v>
      </c>
      <c r="J727" t="str">
        <f>VLOOKUP(A727, gaming_health_data!A:N, 3, FALSE)</f>
        <v>RPG</v>
      </c>
      <c r="K727" t="str">
        <f>VLOOKUP(A727, gaming_health_data!A:N, 4, FALSE)</f>
        <v>Relaxation</v>
      </c>
      <c r="L727">
        <f>VLOOKUP(A727, gaming_health_data!A:N, 5, FALSE)</f>
        <v>8</v>
      </c>
      <c r="M727">
        <f>VLOOKUP(A727, gaming_health_data!A:N, 6, FALSE)</f>
        <v>306</v>
      </c>
      <c r="N727">
        <f>VLOOKUP(A727, gaming_health_data!A:N, 7, FALSE)</f>
        <v>10</v>
      </c>
      <c r="O727">
        <f>VLOOKUP(A727, gaming_health_data!A:N, 9, FALSE)</f>
        <v>72</v>
      </c>
      <c r="P727">
        <f>VLOOKUP(A727, gaming_health_data!A:N, 10, FALSE)</f>
        <v>60</v>
      </c>
      <c r="Q727">
        <f>VLOOKUP(A727, gaming_health_data!A:N, 11, FALSE)</f>
        <v>60</v>
      </c>
      <c r="R727">
        <f>VLOOKUP(A727, gaming_health_data!A:N, 12, FALSE)</f>
        <v>80</v>
      </c>
      <c r="S727">
        <f>VLOOKUP(A727, gaming_health_data!A:N, 13, FALSE)</f>
        <v>20</v>
      </c>
      <c r="T727">
        <f>VLOOKUP(A727, gaming_health_data!A:N, 14, FALSE)</f>
        <v>32</v>
      </c>
    </row>
    <row r="728" spans="1:20" ht="15.75">
      <c r="A728">
        <v>10744</v>
      </c>
      <c r="B728" t="s">
        <v>1605</v>
      </c>
      <c r="C728">
        <v>22</v>
      </c>
      <c r="D728" t="s">
        <v>15</v>
      </c>
      <c r="E728" t="s">
        <v>36</v>
      </c>
      <c r="F728" s="3">
        <v>58844</v>
      </c>
      <c r="G728" t="s">
        <v>17</v>
      </c>
      <c r="H728" t="s">
        <v>21</v>
      </c>
      <c r="I728" s="4" t="str">
        <f>VLOOKUP(A728, gaming_health_data!A:N, 2, FALSE)</f>
        <v>Nintendo</v>
      </c>
      <c r="J728" t="str">
        <f>VLOOKUP(A728, gaming_health_data!A:N, 3, FALSE)</f>
        <v>Horror</v>
      </c>
      <c r="K728" t="str">
        <f>VLOOKUP(A728, gaming_health_data!A:N, 4, FALSE)</f>
        <v>Boredom</v>
      </c>
      <c r="L728">
        <f>VLOOKUP(A728, gaming_health_data!A:N, 5, FALSE)</f>
        <v>2</v>
      </c>
      <c r="M728">
        <f>VLOOKUP(A728, gaming_health_data!A:N, 6, FALSE)</f>
        <v>611</v>
      </c>
      <c r="N728">
        <f>VLOOKUP(A728, gaming_health_data!A:N, 7, FALSE)</f>
        <v>4</v>
      </c>
      <c r="O728">
        <f>VLOOKUP(A728, gaming_health_data!A:N, 9, FALSE)</f>
        <v>63</v>
      </c>
      <c r="P728">
        <f>VLOOKUP(A728, gaming_health_data!A:N, 10, FALSE)</f>
        <v>65</v>
      </c>
      <c r="Q728">
        <f>VLOOKUP(A728, gaming_health_data!A:N, 11, FALSE)</f>
        <v>92</v>
      </c>
      <c r="R728">
        <f>VLOOKUP(A728, gaming_health_data!A:N, 12, FALSE)</f>
        <v>66</v>
      </c>
      <c r="S728">
        <f>VLOOKUP(A728, gaming_health_data!A:N, 13, FALSE)</f>
        <v>64</v>
      </c>
      <c r="T728">
        <f>VLOOKUP(A728, gaming_health_data!A:N, 14, FALSE)</f>
        <v>56</v>
      </c>
    </row>
    <row r="729" spans="1:20" ht="15.75">
      <c r="A729">
        <v>10745</v>
      </c>
      <c r="B729" t="s">
        <v>1606</v>
      </c>
      <c r="C729">
        <v>25</v>
      </c>
      <c r="D729" t="s">
        <v>27</v>
      </c>
      <c r="E729" t="s">
        <v>27</v>
      </c>
      <c r="F729" s="3">
        <v>45060</v>
      </c>
      <c r="G729" t="s">
        <v>21</v>
      </c>
      <c r="H729" t="s">
        <v>21</v>
      </c>
      <c r="I729" s="4" t="str">
        <f>VLOOKUP(A729, gaming_health_data!A:N, 2, FALSE)</f>
        <v>Tablet</v>
      </c>
      <c r="J729" t="str">
        <f>VLOOKUP(A729, gaming_health_data!A:N, 3, FALSE)</f>
        <v>Racing</v>
      </c>
      <c r="K729" t="str">
        <f>VLOOKUP(A729, gaming_health_data!A:N, 4, FALSE)</f>
        <v>Entertainment</v>
      </c>
      <c r="L729">
        <f>VLOOKUP(A729, gaming_health_data!A:N, 5, FALSE)</f>
        <v>4</v>
      </c>
      <c r="M729">
        <f>VLOOKUP(A729, gaming_health_data!A:N, 6, FALSE)</f>
        <v>582</v>
      </c>
      <c r="N729">
        <f>VLOOKUP(A729, gaming_health_data!A:N, 7, FALSE)</f>
        <v>11</v>
      </c>
      <c r="O729">
        <f>VLOOKUP(A729, gaming_health_data!A:N, 9, FALSE)</f>
        <v>56</v>
      </c>
      <c r="P729">
        <f>VLOOKUP(A729, gaming_health_data!A:N, 10, FALSE)</f>
        <v>32</v>
      </c>
      <c r="Q729">
        <f>VLOOKUP(A729, gaming_health_data!A:N, 11, FALSE)</f>
        <v>43</v>
      </c>
      <c r="R729">
        <f>VLOOKUP(A729, gaming_health_data!A:N, 12, FALSE)</f>
        <v>53</v>
      </c>
      <c r="S729">
        <f>VLOOKUP(A729, gaming_health_data!A:N, 13, FALSE)</f>
        <v>85</v>
      </c>
      <c r="T729">
        <f>VLOOKUP(A729, gaming_health_data!A:N, 14, FALSE)</f>
        <v>51</v>
      </c>
    </row>
    <row r="730" spans="1:20" ht="15.75">
      <c r="A730">
        <v>10746</v>
      </c>
      <c r="B730" t="s">
        <v>1607</v>
      </c>
      <c r="C730">
        <v>27</v>
      </c>
      <c r="D730" t="s">
        <v>27</v>
      </c>
      <c r="E730" t="s">
        <v>16</v>
      </c>
      <c r="F730" s="3">
        <v>180568</v>
      </c>
      <c r="G730" t="s">
        <v>21</v>
      </c>
      <c r="H730" t="s">
        <v>21</v>
      </c>
      <c r="I730" s="4" t="str">
        <f>VLOOKUP(A730, gaming_health_data!A:N, 2, FALSE)</f>
        <v>PlayStation</v>
      </c>
      <c r="J730" t="str">
        <f>VLOOKUP(A730, gaming_health_data!A:N, 3, FALSE)</f>
        <v>Survival</v>
      </c>
      <c r="K730" t="str">
        <f>VLOOKUP(A730, gaming_health_data!A:N, 4, FALSE)</f>
        <v>Challenge</v>
      </c>
      <c r="L730">
        <f>VLOOKUP(A730, gaming_health_data!A:N, 5, FALSE)</f>
        <v>1</v>
      </c>
      <c r="M730">
        <f>VLOOKUP(A730, gaming_health_data!A:N, 6, FALSE)</f>
        <v>322</v>
      </c>
      <c r="N730">
        <f>VLOOKUP(A730, gaming_health_data!A:N, 7, FALSE)</f>
        <v>11</v>
      </c>
      <c r="O730">
        <f>VLOOKUP(A730, gaming_health_data!A:N, 9, FALSE)</f>
        <v>8</v>
      </c>
      <c r="P730">
        <f>VLOOKUP(A730, gaming_health_data!A:N, 10, FALSE)</f>
        <v>36</v>
      </c>
      <c r="Q730">
        <f>VLOOKUP(A730, gaming_health_data!A:N, 11, FALSE)</f>
        <v>3</v>
      </c>
      <c r="R730">
        <f>VLOOKUP(A730, gaming_health_data!A:N, 12, FALSE)</f>
        <v>43</v>
      </c>
      <c r="S730">
        <f>VLOOKUP(A730, gaming_health_data!A:N, 13, FALSE)</f>
        <v>23</v>
      </c>
      <c r="T730">
        <f>VLOOKUP(A730, gaming_health_data!A:N, 14, FALSE)</f>
        <v>72</v>
      </c>
    </row>
    <row r="731" spans="1:20" ht="15.75">
      <c r="A731">
        <v>10747</v>
      </c>
      <c r="B731" t="s">
        <v>1608</v>
      </c>
      <c r="C731">
        <v>33</v>
      </c>
      <c r="D731" t="s">
        <v>27</v>
      </c>
      <c r="E731" t="s">
        <v>30</v>
      </c>
      <c r="F731" s="3">
        <v>98750</v>
      </c>
      <c r="G731" t="s">
        <v>17</v>
      </c>
      <c r="H731" t="s">
        <v>17</v>
      </c>
      <c r="I731" s="4" t="str">
        <f>VLOOKUP(A731, gaming_health_data!A:N, 2, FALSE)</f>
        <v>PlayStation</v>
      </c>
      <c r="J731" t="str">
        <f>VLOOKUP(A731, gaming_health_data!A:N, 3, FALSE)</f>
        <v>RPG</v>
      </c>
      <c r="K731" t="str">
        <f>VLOOKUP(A731, gaming_health_data!A:N, 4, FALSE)</f>
        <v>Loneliness</v>
      </c>
      <c r="L731">
        <f>VLOOKUP(A731, gaming_health_data!A:N, 5, FALSE)</f>
        <v>8</v>
      </c>
      <c r="M731">
        <f>VLOOKUP(A731, gaming_health_data!A:N, 6, FALSE)</f>
        <v>220</v>
      </c>
      <c r="N731">
        <f>VLOOKUP(A731, gaming_health_data!A:N, 7, FALSE)</f>
        <v>4</v>
      </c>
      <c r="O731">
        <f>VLOOKUP(A731, gaming_health_data!A:N, 9, FALSE)</f>
        <v>76</v>
      </c>
      <c r="P731">
        <f>VLOOKUP(A731, gaming_health_data!A:N, 10, FALSE)</f>
        <v>4</v>
      </c>
      <c r="Q731">
        <f>VLOOKUP(A731, gaming_health_data!A:N, 11, FALSE)</f>
        <v>60</v>
      </c>
      <c r="R731">
        <f>VLOOKUP(A731, gaming_health_data!A:N, 12, FALSE)</f>
        <v>2</v>
      </c>
      <c r="S731">
        <f>VLOOKUP(A731, gaming_health_data!A:N, 13, FALSE)</f>
        <v>45</v>
      </c>
      <c r="T731">
        <f>VLOOKUP(A731, gaming_health_data!A:N, 14, FALSE)</f>
        <v>30</v>
      </c>
    </row>
    <row r="732" spans="1:20" ht="15.75">
      <c r="A732">
        <v>10748</v>
      </c>
      <c r="B732" t="s">
        <v>1609</v>
      </c>
      <c r="C732">
        <v>23</v>
      </c>
      <c r="D732" t="s">
        <v>27</v>
      </c>
      <c r="E732" t="s">
        <v>49</v>
      </c>
      <c r="F732" s="3">
        <v>94419</v>
      </c>
      <c r="G732" t="s">
        <v>17</v>
      </c>
      <c r="H732" t="s">
        <v>17</v>
      </c>
      <c r="I732" s="4" t="str">
        <f>VLOOKUP(A732, gaming_health_data!A:N, 2, FALSE)</f>
        <v>Nintendo</v>
      </c>
      <c r="J732" t="str">
        <f>VLOOKUP(A732, gaming_health_data!A:N, 3, FALSE)</f>
        <v>MOBA</v>
      </c>
      <c r="K732" t="str">
        <f>VLOOKUP(A732, gaming_health_data!A:N, 4, FALSE)</f>
        <v>Relaxation</v>
      </c>
      <c r="L732">
        <f>VLOOKUP(A732, gaming_health_data!A:N, 5, FALSE)</f>
        <v>10</v>
      </c>
      <c r="M732">
        <f>VLOOKUP(A732, gaming_health_data!A:N, 6, FALSE)</f>
        <v>479</v>
      </c>
      <c r="N732">
        <f>VLOOKUP(A732, gaming_health_data!A:N, 7, FALSE)</f>
        <v>6</v>
      </c>
      <c r="O732">
        <f>VLOOKUP(A732, gaming_health_data!A:N, 9, FALSE)</f>
        <v>17</v>
      </c>
      <c r="P732">
        <f>VLOOKUP(A732, gaming_health_data!A:N, 10, FALSE)</f>
        <v>3</v>
      </c>
      <c r="Q732">
        <f>VLOOKUP(A732, gaming_health_data!A:N, 11, FALSE)</f>
        <v>94</v>
      </c>
      <c r="R732">
        <f>VLOOKUP(A732, gaming_health_data!A:N, 12, FALSE)</f>
        <v>83</v>
      </c>
      <c r="S732">
        <f>VLOOKUP(A732, gaming_health_data!A:N, 13, FALSE)</f>
        <v>12</v>
      </c>
      <c r="T732">
        <f>VLOOKUP(A732, gaming_health_data!A:N, 14, FALSE)</f>
        <v>47</v>
      </c>
    </row>
    <row r="733" spans="1:20" ht="15.75">
      <c r="A733">
        <v>10749</v>
      </c>
      <c r="B733" t="s">
        <v>1610</v>
      </c>
      <c r="C733">
        <v>26</v>
      </c>
      <c r="D733" t="s">
        <v>26</v>
      </c>
      <c r="E733" t="s">
        <v>22</v>
      </c>
      <c r="F733" s="3">
        <v>15531</v>
      </c>
      <c r="G733" t="s">
        <v>17</v>
      </c>
      <c r="H733" t="s">
        <v>21</v>
      </c>
      <c r="I733" s="4" t="str">
        <f>VLOOKUP(A733, gaming_health_data!A:N, 2, FALSE)</f>
        <v>Xbox</v>
      </c>
      <c r="J733" t="str">
        <f>VLOOKUP(A733, gaming_health_data!A:N, 3, FALSE)</f>
        <v>FPS</v>
      </c>
      <c r="K733" t="str">
        <f>VLOOKUP(A733, gaming_health_data!A:N, 4, FALSE)</f>
        <v>Stress Relief</v>
      </c>
      <c r="L733">
        <f>VLOOKUP(A733, gaming_health_data!A:N, 5, FALSE)</f>
        <v>10</v>
      </c>
      <c r="M733">
        <f>VLOOKUP(A733, gaming_health_data!A:N, 6, FALSE)</f>
        <v>96</v>
      </c>
      <c r="N733">
        <f>VLOOKUP(A733, gaming_health_data!A:N, 7, FALSE)</f>
        <v>7</v>
      </c>
      <c r="O733">
        <f>VLOOKUP(A733, gaming_health_data!A:N, 9, FALSE)</f>
        <v>26</v>
      </c>
      <c r="P733">
        <f>VLOOKUP(A733, gaming_health_data!A:N, 10, FALSE)</f>
        <v>6</v>
      </c>
      <c r="Q733">
        <f>VLOOKUP(A733, gaming_health_data!A:N, 11, FALSE)</f>
        <v>24</v>
      </c>
      <c r="R733">
        <f>VLOOKUP(A733, gaming_health_data!A:N, 12, FALSE)</f>
        <v>10</v>
      </c>
      <c r="S733">
        <f>VLOOKUP(A733, gaming_health_data!A:N, 13, FALSE)</f>
        <v>47</v>
      </c>
      <c r="T733">
        <f>VLOOKUP(A733, gaming_health_data!A:N, 14, FALSE)</f>
        <v>30</v>
      </c>
    </row>
    <row r="734" spans="1:20" ht="15.75">
      <c r="A734">
        <v>10750</v>
      </c>
      <c r="B734" t="s">
        <v>1611</v>
      </c>
      <c r="C734">
        <v>21</v>
      </c>
      <c r="D734" t="s">
        <v>15</v>
      </c>
      <c r="E734" t="s">
        <v>41</v>
      </c>
      <c r="F734" s="3">
        <v>178487</v>
      </c>
      <c r="G734" t="s">
        <v>21</v>
      </c>
      <c r="H734" t="s">
        <v>17</v>
      </c>
      <c r="I734" s="4" t="str">
        <f>VLOOKUP(A734, gaming_health_data!A:N, 2, FALSE)</f>
        <v>Tablet</v>
      </c>
      <c r="J734" t="str">
        <f>VLOOKUP(A734, gaming_health_data!A:N, 3, FALSE)</f>
        <v>Survival</v>
      </c>
      <c r="K734" t="str">
        <f>VLOOKUP(A734, gaming_health_data!A:N, 4, FALSE)</f>
        <v>Competition</v>
      </c>
      <c r="L734">
        <f>VLOOKUP(A734, gaming_health_data!A:N, 5, FALSE)</f>
        <v>3</v>
      </c>
      <c r="M734">
        <f>VLOOKUP(A734, gaming_health_data!A:N, 6, FALSE)</f>
        <v>776</v>
      </c>
      <c r="N734">
        <f>VLOOKUP(A734, gaming_health_data!A:N, 7, FALSE)</f>
        <v>4</v>
      </c>
      <c r="O734">
        <f>VLOOKUP(A734, gaming_health_data!A:N, 9, FALSE)</f>
        <v>66</v>
      </c>
      <c r="P734">
        <f>VLOOKUP(A734, gaming_health_data!A:N, 10, FALSE)</f>
        <v>31</v>
      </c>
      <c r="Q734">
        <f>VLOOKUP(A734, gaming_health_data!A:N, 11, FALSE)</f>
        <v>52</v>
      </c>
      <c r="R734">
        <f>VLOOKUP(A734, gaming_health_data!A:N, 12, FALSE)</f>
        <v>31</v>
      </c>
      <c r="S734">
        <f>VLOOKUP(A734, gaming_health_data!A:N, 13, FALSE)</f>
        <v>50</v>
      </c>
      <c r="T734">
        <f>VLOOKUP(A734, gaming_health_data!A:N, 14, FALSE)</f>
        <v>93</v>
      </c>
    </row>
    <row r="735" spans="1:20" ht="15.75">
      <c r="A735">
        <v>10751</v>
      </c>
      <c r="B735" t="s">
        <v>1612</v>
      </c>
      <c r="C735">
        <v>21</v>
      </c>
      <c r="D735" t="s">
        <v>15</v>
      </c>
      <c r="E735" t="s">
        <v>27</v>
      </c>
      <c r="F735" s="3">
        <v>153378</v>
      </c>
      <c r="G735" t="s">
        <v>21</v>
      </c>
      <c r="H735" t="s">
        <v>17</v>
      </c>
      <c r="I735" s="4" t="str">
        <f>VLOOKUP(A735, gaming_health_data!A:N, 2, FALSE)</f>
        <v>Xbox</v>
      </c>
      <c r="J735" t="str">
        <f>VLOOKUP(A735, gaming_health_data!A:N, 3, FALSE)</f>
        <v>Fighting</v>
      </c>
      <c r="K735" t="str">
        <f>VLOOKUP(A735, gaming_health_data!A:N, 4, FALSE)</f>
        <v>Entertainment</v>
      </c>
      <c r="L735">
        <f>VLOOKUP(A735, gaming_health_data!A:N, 5, FALSE)</f>
        <v>2</v>
      </c>
      <c r="M735">
        <f>VLOOKUP(A735, gaming_health_data!A:N, 6, FALSE)</f>
        <v>949</v>
      </c>
      <c r="N735">
        <f>VLOOKUP(A735, gaming_health_data!A:N, 7, FALSE)</f>
        <v>8</v>
      </c>
      <c r="O735">
        <f>VLOOKUP(A735, gaming_health_data!A:N, 9, FALSE)</f>
        <v>71</v>
      </c>
      <c r="P735">
        <f>VLOOKUP(A735, gaming_health_data!A:N, 10, FALSE)</f>
        <v>40</v>
      </c>
      <c r="Q735">
        <f>VLOOKUP(A735, gaming_health_data!A:N, 11, FALSE)</f>
        <v>10</v>
      </c>
      <c r="R735">
        <f>VLOOKUP(A735, gaming_health_data!A:N, 12, FALSE)</f>
        <v>69</v>
      </c>
      <c r="S735">
        <f>VLOOKUP(A735, gaming_health_data!A:N, 13, FALSE)</f>
        <v>75</v>
      </c>
      <c r="T735">
        <f>VLOOKUP(A735, gaming_health_data!A:N, 14, FALSE)</f>
        <v>48</v>
      </c>
    </row>
    <row r="736" spans="1:20" ht="15.75">
      <c r="A736">
        <v>10752</v>
      </c>
      <c r="B736" t="s">
        <v>1613</v>
      </c>
      <c r="C736">
        <v>34</v>
      </c>
      <c r="D736" t="s">
        <v>27</v>
      </c>
      <c r="E736" t="s">
        <v>36</v>
      </c>
      <c r="F736" s="3">
        <v>131188</v>
      </c>
      <c r="G736" t="s">
        <v>17</v>
      </c>
      <c r="H736" t="s">
        <v>17</v>
      </c>
      <c r="I736" s="4" t="str">
        <f>VLOOKUP(A736, gaming_health_data!A:N, 2, FALSE)</f>
        <v>PC</v>
      </c>
      <c r="J736" t="str">
        <f>VLOOKUP(A736, gaming_health_data!A:N, 3, FALSE)</f>
        <v>FPS</v>
      </c>
      <c r="K736" t="str">
        <f>VLOOKUP(A736, gaming_health_data!A:N, 4, FALSE)</f>
        <v>Challenge</v>
      </c>
      <c r="L736">
        <f>VLOOKUP(A736, gaming_health_data!A:N, 5, FALSE)</f>
        <v>5</v>
      </c>
      <c r="M736">
        <f>VLOOKUP(A736, gaming_health_data!A:N, 6, FALSE)</f>
        <v>480</v>
      </c>
      <c r="N736">
        <f>VLOOKUP(A736, gaming_health_data!A:N, 7, FALSE)</f>
        <v>6</v>
      </c>
      <c r="O736">
        <f>VLOOKUP(A736, gaming_health_data!A:N, 9, FALSE)</f>
        <v>70</v>
      </c>
      <c r="P736">
        <f>VLOOKUP(A736, gaming_health_data!A:N, 10, FALSE)</f>
        <v>61</v>
      </c>
      <c r="Q736">
        <f>VLOOKUP(A736, gaming_health_data!A:N, 11, FALSE)</f>
        <v>29</v>
      </c>
      <c r="R736">
        <f>VLOOKUP(A736, gaming_health_data!A:N, 12, FALSE)</f>
        <v>2</v>
      </c>
      <c r="S736">
        <f>VLOOKUP(A736, gaming_health_data!A:N, 13, FALSE)</f>
        <v>41</v>
      </c>
      <c r="T736">
        <f>VLOOKUP(A736, gaming_health_data!A:N, 14, FALSE)</f>
        <v>68</v>
      </c>
    </row>
    <row r="737" spans="1:20" ht="15.75">
      <c r="A737">
        <v>10753</v>
      </c>
      <c r="B737" t="s">
        <v>1614</v>
      </c>
      <c r="C737">
        <v>32</v>
      </c>
      <c r="D737" t="s">
        <v>27</v>
      </c>
      <c r="E737" t="s">
        <v>53</v>
      </c>
      <c r="F737" s="3">
        <v>43079</v>
      </c>
      <c r="G737" t="s">
        <v>17</v>
      </c>
      <c r="H737" t="s">
        <v>17</v>
      </c>
      <c r="I737" s="4" t="str">
        <f>VLOOKUP(A737, gaming_health_data!A:N, 2, FALSE)</f>
        <v>Tablet</v>
      </c>
      <c r="J737" t="str">
        <f>VLOOKUP(A737, gaming_health_data!A:N, 3, FALSE)</f>
        <v>Racing</v>
      </c>
      <c r="K737" t="str">
        <f>VLOOKUP(A737, gaming_health_data!A:N, 4, FALSE)</f>
        <v>Stress Relief</v>
      </c>
      <c r="L737">
        <f>VLOOKUP(A737, gaming_health_data!A:N, 5, FALSE)</f>
        <v>3</v>
      </c>
      <c r="M737">
        <f>VLOOKUP(A737, gaming_health_data!A:N, 6, FALSE)</f>
        <v>923</v>
      </c>
      <c r="N737">
        <f>VLOOKUP(A737, gaming_health_data!A:N, 7, FALSE)</f>
        <v>10</v>
      </c>
      <c r="O737">
        <f>VLOOKUP(A737, gaming_health_data!A:N, 9, FALSE)</f>
        <v>84</v>
      </c>
      <c r="P737">
        <f>VLOOKUP(A737, gaming_health_data!A:N, 10, FALSE)</f>
        <v>26</v>
      </c>
      <c r="Q737">
        <f>VLOOKUP(A737, gaming_health_data!A:N, 11, FALSE)</f>
        <v>4</v>
      </c>
      <c r="R737">
        <f>VLOOKUP(A737, gaming_health_data!A:N, 12, FALSE)</f>
        <v>3</v>
      </c>
      <c r="S737">
        <f>VLOOKUP(A737, gaming_health_data!A:N, 13, FALSE)</f>
        <v>20</v>
      </c>
      <c r="T737">
        <f>VLOOKUP(A737, gaming_health_data!A:N, 14, FALSE)</f>
        <v>34</v>
      </c>
    </row>
    <row r="738" spans="1:20" ht="15.75">
      <c r="A738">
        <v>10754</v>
      </c>
      <c r="B738" t="s">
        <v>1615</v>
      </c>
      <c r="C738">
        <v>27</v>
      </c>
      <c r="D738" t="s">
        <v>27</v>
      </c>
      <c r="E738" t="s">
        <v>49</v>
      </c>
      <c r="F738" s="3">
        <v>149037</v>
      </c>
      <c r="G738" t="s">
        <v>17</v>
      </c>
      <c r="H738" t="s">
        <v>17</v>
      </c>
      <c r="I738" s="4" t="str">
        <f>VLOOKUP(A738, gaming_health_data!A:N, 2, FALSE)</f>
        <v>Nintendo</v>
      </c>
      <c r="J738" t="str">
        <f>VLOOKUP(A738, gaming_health_data!A:N, 3, FALSE)</f>
        <v>MMORPG</v>
      </c>
      <c r="K738" t="str">
        <f>VLOOKUP(A738, gaming_health_data!A:N, 4, FALSE)</f>
        <v>Habit</v>
      </c>
      <c r="L738">
        <f>VLOOKUP(A738, gaming_health_data!A:N, 5, FALSE)</f>
        <v>1</v>
      </c>
      <c r="M738">
        <f>VLOOKUP(A738, gaming_health_data!A:N, 6, FALSE)</f>
        <v>454</v>
      </c>
      <c r="N738">
        <f>VLOOKUP(A738, gaming_health_data!A:N, 7, FALSE)</f>
        <v>6</v>
      </c>
      <c r="O738">
        <f>VLOOKUP(A738, gaming_health_data!A:N, 9, FALSE)</f>
        <v>22</v>
      </c>
      <c r="P738">
        <f>VLOOKUP(A738, gaming_health_data!A:N, 10, FALSE)</f>
        <v>25</v>
      </c>
      <c r="Q738">
        <f>VLOOKUP(A738, gaming_health_data!A:N, 11, FALSE)</f>
        <v>12</v>
      </c>
      <c r="R738">
        <f>VLOOKUP(A738, gaming_health_data!A:N, 12, FALSE)</f>
        <v>35</v>
      </c>
      <c r="S738">
        <f>VLOOKUP(A738, gaming_health_data!A:N, 13, FALSE)</f>
        <v>78</v>
      </c>
      <c r="T738">
        <f>VLOOKUP(A738, gaming_health_data!A:N, 14, FALSE)</f>
        <v>62</v>
      </c>
    </row>
    <row r="739" spans="1:20" ht="15.75">
      <c r="A739">
        <v>10755</v>
      </c>
      <c r="B739" t="s">
        <v>1616</v>
      </c>
      <c r="C739">
        <v>28</v>
      </c>
      <c r="D739" t="s">
        <v>15</v>
      </c>
      <c r="E739" t="s">
        <v>49</v>
      </c>
      <c r="F739" s="3">
        <v>169171</v>
      </c>
      <c r="G739" t="s">
        <v>17</v>
      </c>
      <c r="H739" t="s">
        <v>17</v>
      </c>
      <c r="I739" s="4" t="str">
        <f>VLOOKUP(A739, gaming_health_data!A:N, 2, FALSE)</f>
        <v>Cell Phone</v>
      </c>
      <c r="J739" t="str">
        <f>VLOOKUP(A739, gaming_health_data!A:N, 3, FALSE)</f>
        <v>MOBA</v>
      </c>
      <c r="K739" t="str">
        <f>VLOOKUP(A739, gaming_health_data!A:N, 4, FALSE)</f>
        <v>Habit</v>
      </c>
      <c r="L739">
        <f>VLOOKUP(A739, gaming_health_data!A:N, 5, FALSE)</f>
        <v>2</v>
      </c>
      <c r="M739">
        <f>VLOOKUP(A739, gaming_health_data!A:N, 6, FALSE)</f>
        <v>691</v>
      </c>
      <c r="N739">
        <f>VLOOKUP(A739, gaming_health_data!A:N, 7, FALSE)</f>
        <v>4</v>
      </c>
      <c r="O739">
        <f>VLOOKUP(A739, gaming_health_data!A:N, 9, FALSE)</f>
        <v>15</v>
      </c>
      <c r="P739">
        <f>VLOOKUP(A739, gaming_health_data!A:N, 10, FALSE)</f>
        <v>35</v>
      </c>
      <c r="Q739">
        <f>VLOOKUP(A739, gaming_health_data!A:N, 11, FALSE)</f>
        <v>24</v>
      </c>
      <c r="R739">
        <f>VLOOKUP(A739, gaming_health_data!A:N, 12, FALSE)</f>
        <v>14</v>
      </c>
      <c r="S739">
        <f>VLOOKUP(A739, gaming_health_data!A:N, 13, FALSE)</f>
        <v>4</v>
      </c>
      <c r="T739">
        <f>VLOOKUP(A739, gaming_health_data!A:N, 14, FALSE)</f>
        <v>27</v>
      </c>
    </row>
    <row r="740" spans="1:20" ht="15.75">
      <c r="A740">
        <v>10756</v>
      </c>
      <c r="B740" t="s">
        <v>1617</v>
      </c>
      <c r="C740">
        <v>34</v>
      </c>
      <c r="D740" t="s">
        <v>15</v>
      </c>
      <c r="E740" t="s">
        <v>30</v>
      </c>
      <c r="F740" s="3">
        <v>65240</v>
      </c>
      <c r="G740" t="s">
        <v>17</v>
      </c>
      <c r="H740" t="s">
        <v>17</v>
      </c>
      <c r="I740" s="4" t="str">
        <f>VLOOKUP(A740, gaming_health_data!A:N, 2, FALSE)</f>
        <v>Nintendo</v>
      </c>
      <c r="J740" t="str">
        <f>VLOOKUP(A740, gaming_health_data!A:N, 3, FALSE)</f>
        <v>Racing</v>
      </c>
      <c r="K740" t="str">
        <f>VLOOKUP(A740, gaming_health_data!A:N, 4, FALSE)</f>
        <v>Competition</v>
      </c>
      <c r="L740">
        <f>VLOOKUP(A740, gaming_health_data!A:N, 5, FALSE)</f>
        <v>5</v>
      </c>
      <c r="M740">
        <f>VLOOKUP(A740, gaming_health_data!A:N, 6, FALSE)</f>
        <v>867</v>
      </c>
      <c r="N740">
        <f>VLOOKUP(A740, gaming_health_data!A:N, 7, FALSE)</f>
        <v>4</v>
      </c>
      <c r="O740">
        <f>VLOOKUP(A740, gaming_health_data!A:N, 9, FALSE)</f>
        <v>26</v>
      </c>
      <c r="P740">
        <f>VLOOKUP(A740, gaming_health_data!A:N, 10, FALSE)</f>
        <v>15</v>
      </c>
      <c r="Q740">
        <f>VLOOKUP(A740, gaming_health_data!A:N, 11, FALSE)</f>
        <v>77</v>
      </c>
      <c r="R740">
        <f>VLOOKUP(A740, gaming_health_data!A:N, 12, FALSE)</f>
        <v>3</v>
      </c>
      <c r="S740">
        <f>VLOOKUP(A740, gaming_health_data!A:N, 13, FALSE)</f>
        <v>81</v>
      </c>
      <c r="T740">
        <f>VLOOKUP(A740, gaming_health_data!A:N, 14, FALSE)</f>
        <v>55</v>
      </c>
    </row>
    <row r="741" spans="1:20" ht="15.75">
      <c r="A741">
        <v>10757</v>
      </c>
      <c r="B741" t="s">
        <v>1618</v>
      </c>
      <c r="C741">
        <v>29</v>
      </c>
      <c r="D741" t="s">
        <v>15</v>
      </c>
      <c r="E741" t="s">
        <v>54</v>
      </c>
      <c r="F741" s="3">
        <v>73811</v>
      </c>
      <c r="G741" t="s">
        <v>21</v>
      </c>
      <c r="H741" t="s">
        <v>17</v>
      </c>
      <c r="I741" s="4" t="str">
        <f>VLOOKUP(A741, gaming_health_data!A:N, 2, FALSE)</f>
        <v>Tablet</v>
      </c>
      <c r="J741" t="str">
        <f>VLOOKUP(A741, gaming_health_data!A:N, 3, FALSE)</f>
        <v>Horror</v>
      </c>
      <c r="K741" t="str">
        <f>VLOOKUP(A741, gaming_health_data!A:N, 4, FALSE)</f>
        <v>Relaxation</v>
      </c>
      <c r="L741">
        <f>VLOOKUP(A741, gaming_health_data!A:N, 5, FALSE)</f>
        <v>4</v>
      </c>
      <c r="M741">
        <f>VLOOKUP(A741, gaming_health_data!A:N, 6, FALSE)</f>
        <v>922</v>
      </c>
      <c r="N741">
        <f>VLOOKUP(A741, gaming_health_data!A:N, 7, FALSE)</f>
        <v>6</v>
      </c>
      <c r="O741">
        <f>VLOOKUP(A741, gaming_health_data!A:N, 9, FALSE)</f>
        <v>76</v>
      </c>
      <c r="P741">
        <f>VLOOKUP(A741, gaming_health_data!A:N, 10, FALSE)</f>
        <v>20</v>
      </c>
      <c r="Q741">
        <f>VLOOKUP(A741, gaming_health_data!A:N, 11, FALSE)</f>
        <v>68</v>
      </c>
      <c r="R741">
        <f>VLOOKUP(A741, gaming_health_data!A:N, 12, FALSE)</f>
        <v>74</v>
      </c>
      <c r="S741">
        <f>VLOOKUP(A741, gaming_health_data!A:N, 13, FALSE)</f>
        <v>52</v>
      </c>
      <c r="T741">
        <f>VLOOKUP(A741, gaming_health_data!A:N, 14, FALSE)</f>
        <v>96</v>
      </c>
    </row>
    <row r="742" spans="1:20" ht="15.75">
      <c r="A742">
        <v>10758</v>
      </c>
      <c r="B742" t="s">
        <v>1619</v>
      </c>
      <c r="C742">
        <v>18</v>
      </c>
      <c r="D742" t="s">
        <v>27</v>
      </c>
      <c r="E742" t="s">
        <v>22</v>
      </c>
      <c r="F742" s="3">
        <v>91878</v>
      </c>
      <c r="G742" t="s">
        <v>21</v>
      </c>
      <c r="H742" t="s">
        <v>17</v>
      </c>
      <c r="I742" s="4" t="str">
        <f>VLOOKUP(A742, gaming_health_data!A:N, 2, FALSE)</f>
        <v>PC</v>
      </c>
      <c r="J742" t="str">
        <f>VLOOKUP(A742, gaming_health_data!A:N, 3, FALSE)</f>
        <v>Racing</v>
      </c>
      <c r="K742" t="str">
        <f>VLOOKUP(A742, gaming_health_data!A:N, 4, FALSE)</f>
        <v>Loneliness</v>
      </c>
      <c r="L742">
        <f>VLOOKUP(A742, gaming_health_data!A:N, 5, FALSE)</f>
        <v>7</v>
      </c>
      <c r="M742">
        <f>VLOOKUP(A742, gaming_health_data!A:N, 6, FALSE)</f>
        <v>976</v>
      </c>
      <c r="N742">
        <f>VLOOKUP(A742, gaming_health_data!A:N, 7, FALSE)</f>
        <v>8</v>
      </c>
      <c r="O742">
        <f>VLOOKUP(A742, gaming_health_data!A:N, 9, FALSE)</f>
        <v>17</v>
      </c>
      <c r="P742">
        <f>VLOOKUP(A742, gaming_health_data!A:N, 10, FALSE)</f>
        <v>18</v>
      </c>
      <c r="Q742">
        <f>VLOOKUP(A742, gaming_health_data!A:N, 11, FALSE)</f>
        <v>25</v>
      </c>
      <c r="R742">
        <f>VLOOKUP(A742, gaming_health_data!A:N, 12, FALSE)</f>
        <v>28</v>
      </c>
      <c r="S742">
        <f>VLOOKUP(A742, gaming_health_data!A:N, 13, FALSE)</f>
        <v>36</v>
      </c>
      <c r="T742">
        <f>VLOOKUP(A742, gaming_health_data!A:N, 14, FALSE)</f>
        <v>59</v>
      </c>
    </row>
    <row r="743" spans="1:20" ht="15.75">
      <c r="A743">
        <v>10759</v>
      </c>
      <c r="B743" t="s">
        <v>1620</v>
      </c>
      <c r="C743">
        <v>33</v>
      </c>
      <c r="D743" t="s">
        <v>27</v>
      </c>
      <c r="E743" t="s">
        <v>36</v>
      </c>
      <c r="F743" s="3">
        <v>75145</v>
      </c>
      <c r="G743" t="s">
        <v>17</v>
      </c>
      <c r="H743" t="s">
        <v>21</v>
      </c>
      <c r="I743" s="4" t="str">
        <f>VLOOKUP(A743, gaming_health_data!A:N, 2, FALSE)</f>
        <v>Xbox</v>
      </c>
      <c r="J743" t="str">
        <f>VLOOKUP(A743, gaming_health_data!A:N, 3, FALSE)</f>
        <v>Fighting</v>
      </c>
      <c r="K743" t="str">
        <f>VLOOKUP(A743, gaming_health_data!A:N, 4, FALSE)</f>
        <v>Entertainment</v>
      </c>
      <c r="L743">
        <f>VLOOKUP(A743, gaming_health_data!A:N, 5, FALSE)</f>
        <v>2</v>
      </c>
      <c r="M743">
        <f>VLOOKUP(A743, gaming_health_data!A:N, 6, FALSE)</f>
        <v>516</v>
      </c>
      <c r="N743">
        <f>VLOOKUP(A743, gaming_health_data!A:N, 7, FALSE)</f>
        <v>7</v>
      </c>
      <c r="O743">
        <f>VLOOKUP(A743, gaming_health_data!A:N, 9, FALSE)</f>
        <v>21</v>
      </c>
      <c r="P743">
        <f>VLOOKUP(A743, gaming_health_data!A:N, 10, FALSE)</f>
        <v>66</v>
      </c>
      <c r="Q743">
        <f>VLOOKUP(A743, gaming_health_data!A:N, 11, FALSE)</f>
        <v>62</v>
      </c>
      <c r="R743">
        <f>VLOOKUP(A743, gaming_health_data!A:N, 12, FALSE)</f>
        <v>86</v>
      </c>
      <c r="S743">
        <f>VLOOKUP(A743, gaming_health_data!A:N, 13, FALSE)</f>
        <v>19</v>
      </c>
      <c r="T743">
        <f>VLOOKUP(A743, gaming_health_data!A:N, 14, FALSE)</f>
        <v>33</v>
      </c>
    </row>
    <row r="744" spans="1:20" ht="15.75">
      <c r="A744">
        <v>10760</v>
      </c>
      <c r="B744" t="s">
        <v>1621</v>
      </c>
      <c r="C744">
        <v>23</v>
      </c>
      <c r="D744" t="s">
        <v>26</v>
      </c>
      <c r="E744" t="s">
        <v>36</v>
      </c>
      <c r="F744" s="3">
        <v>96241</v>
      </c>
      <c r="G744" t="s">
        <v>17</v>
      </c>
      <c r="H744" t="s">
        <v>21</v>
      </c>
      <c r="I744" s="4" t="str">
        <f>VLOOKUP(A744, gaming_health_data!A:N, 2, FALSE)</f>
        <v>Xbox</v>
      </c>
      <c r="J744" t="str">
        <f>VLOOKUP(A744, gaming_health_data!A:N, 3, FALSE)</f>
        <v>MOBA</v>
      </c>
      <c r="K744" t="str">
        <f>VLOOKUP(A744, gaming_health_data!A:N, 4, FALSE)</f>
        <v>Habit</v>
      </c>
      <c r="L744">
        <f>VLOOKUP(A744, gaming_health_data!A:N, 5, FALSE)</f>
        <v>11</v>
      </c>
      <c r="M744">
        <f>VLOOKUP(A744, gaming_health_data!A:N, 6, FALSE)</f>
        <v>390</v>
      </c>
      <c r="N744">
        <f>VLOOKUP(A744, gaming_health_data!A:N, 7, FALSE)</f>
        <v>4</v>
      </c>
      <c r="O744">
        <f>VLOOKUP(A744, gaming_health_data!A:N, 9, FALSE)</f>
        <v>67</v>
      </c>
      <c r="P744">
        <f>VLOOKUP(A744, gaming_health_data!A:N, 10, FALSE)</f>
        <v>39</v>
      </c>
      <c r="Q744">
        <f>VLOOKUP(A744, gaming_health_data!A:N, 11, FALSE)</f>
        <v>20</v>
      </c>
      <c r="R744">
        <f>VLOOKUP(A744, gaming_health_data!A:N, 12, FALSE)</f>
        <v>86</v>
      </c>
      <c r="S744">
        <f>VLOOKUP(A744, gaming_health_data!A:N, 13, FALSE)</f>
        <v>3</v>
      </c>
      <c r="T744">
        <f>VLOOKUP(A744, gaming_health_data!A:N, 14, FALSE)</f>
        <v>4</v>
      </c>
    </row>
    <row r="745" spans="1:20" ht="15.75">
      <c r="A745">
        <v>10761</v>
      </c>
      <c r="B745" t="s">
        <v>1622</v>
      </c>
      <c r="C745">
        <v>30</v>
      </c>
      <c r="D745" t="s">
        <v>15</v>
      </c>
      <c r="E745" t="s">
        <v>54</v>
      </c>
      <c r="F745" s="3">
        <v>103572</v>
      </c>
      <c r="G745" t="s">
        <v>17</v>
      </c>
      <c r="H745" t="s">
        <v>21</v>
      </c>
      <c r="I745" s="4" t="str">
        <f>VLOOKUP(A745, gaming_health_data!A:N, 2, FALSE)</f>
        <v>Xbox</v>
      </c>
      <c r="J745" t="str">
        <f>VLOOKUP(A745, gaming_health_data!A:N, 3, FALSE)</f>
        <v>Survival</v>
      </c>
      <c r="K745" t="str">
        <f>VLOOKUP(A745, gaming_health_data!A:N, 4, FALSE)</f>
        <v>Entertainment</v>
      </c>
      <c r="L745">
        <f>VLOOKUP(A745, gaming_health_data!A:N, 5, FALSE)</f>
        <v>5</v>
      </c>
      <c r="M745">
        <f>VLOOKUP(A745, gaming_health_data!A:N, 6, FALSE)</f>
        <v>236</v>
      </c>
      <c r="N745">
        <f>VLOOKUP(A745, gaming_health_data!A:N, 7, FALSE)</f>
        <v>8</v>
      </c>
      <c r="O745">
        <f>VLOOKUP(A745, gaming_health_data!A:N, 9, FALSE)</f>
        <v>84</v>
      </c>
      <c r="P745">
        <f>VLOOKUP(A745, gaming_health_data!A:N, 10, FALSE)</f>
        <v>31</v>
      </c>
      <c r="Q745">
        <f>VLOOKUP(A745, gaming_health_data!A:N, 11, FALSE)</f>
        <v>40</v>
      </c>
      <c r="R745">
        <f>VLOOKUP(A745, gaming_health_data!A:N, 12, FALSE)</f>
        <v>91</v>
      </c>
      <c r="S745">
        <f>VLOOKUP(A745, gaming_health_data!A:N, 13, FALSE)</f>
        <v>46</v>
      </c>
      <c r="T745">
        <f>VLOOKUP(A745, gaming_health_data!A:N, 14, FALSE)</f>
        <v>60</v>
      </c>
    </row>
    <row r="746" spans="1:20" ht="15.75">
      <c r="A746">
        <v>10762</v>
      </c>
      <c r="B746" t="s">
        <v>1623</v>
      </c>
      <c r="C746">
        <v>23</v>
      </c>
      <c r="D746" t="s">
        <v>27</v>
      </c>
      <c r="E746" t="s">
        <v>22</v>
      </c>
      <c r="F746" s="3">
        <v>148824</v>
      </c>
      <c r="G746" t="s">
        <v>21</v>
      </c>
      <c r="H746" t="s">
        <v>21</v>
      </c>
      <c r="I746" s="4" t="str">
        <f>VLOOKUP(A746, gaming_health_data!A:N, 2, FALSE)</f>
        <v>Xbox</v>
      </c>
      <c r="J746" t="str">
        <f>VLOOKUP(A746, gaming_health_data!A:N, 3, FALSE)</f>
        <v>Survival</v>
      </c>
      <c r="K746" t="str">
        <f>VLOOKUP(A746, gaming_health_data!A:N, 4, FALSE)</f>
        <v>Relaxation</v>
      </c>
      <c r="L746">
        <f>VLOOKUP(A746, gaming_health_data!A:N, 5, FALSE)</f>
        <v>1</v>
      </c>
      <c r="M746">
        <f>VLOOKUP(A746, gaming_health_data!A:N, 6, FALSE)</f>
        <v>604</v>
      </c>
      <c r="N746">
        <f>VLOOKUP(A746, gaming_health_data!A:N, 7, FALSE)</f>
        <v>10</v>
      </c>
      <c r="O746">
        <f>VLOOKUP(A746, gaming_health_data!A:N, 9, FALSE)</f>
        <v>42</v>
      </c>
      <c r="P746">
        <f>VLOOKUP(A746, gaming_health_data!A:N, 10, FALSE)</f>
        <v>23</v>
      </c>
      <c r="Q746">
        <f>VLOOKUP(A746, gaming_health_data!A:N, 11, FALSE)</f>
        <v>83</v>
      </c>
      <c r="R746">
        <f>VLOOKUP(A746, gaming_health_data!A:N, 12, FALSE)</f>
        <v>12</v>
      </c>
      <c r="S746">
        <f>VLOOKUP(A746, gaming_health_data!A:N, 13, FALSE)</f>
        <v>86</v>
      </c>
      <c r="T746">
        <f>VLOOKUP(A746, gaming_health_data!A:N, 14, FALSE)</f>
        <v>3</v>
      </c>
    </row>
    <row r="747" spans="1:20" ht="15.75">
      <c r="A747">
        <v>10763</v>
      </c>
      <c r="B747" t="s">
        <v>1624</v>
      </c>
      <c r="C747">
        <v>34</v>
      </c>
      <c r="D747" t="s">
        <v>15</v>
      </c>
      <c r="E747" t="s">
        <v>22</v>
      </c>
      <c r="F747" s="3">
        <v>9914</v>
      </c>
      <c r="G747" t="s">
        <v>21</v>
      </c>
      <c r="H747" t="s">
        <v>17</v>
      </c>
      <c r="I747" s="4" t="str">
        <f>VLOOKUP(A747, gaming_health_data!A:N, 2, FALSE)</f>
        <v>Nintendo</v>
      </c>
      <c r="J747" t="str">
        <f>VLOOKUP(A747, gaming_health_data!A:N, 3, FALSE)</f>
        <v>Strategy</v>
      </c>
      <c r="K747" t="str">
        <f>VLOOKUP(A747, gaming_health_data!A:N, 4, FALSE)</f>
        <v>Boredom</v>
      </c>
      <c r="L747">
        <f>VLOOKUP(A747, gaming_health_data!A:N, 5, FALSE)</f>
        <v>11</v>
      </c>
      <c r="M747">
        <f>VLOOKUP(A747, gaming_health_data!A:N, 6, FALSE)</f>
        <v>298</v>
      </c>
      <c r="N747">
        <f>VLOOKUP(A747, gaming_health_data!A:N, 7, FALSE)</f>
        <v>10</v>
      </c>
      <c r="O747">
        <f>VLOOKUP(A747, gaming_health_data!A:N, 9, FALSE)</f>
        <v>17</v>
      </c>
      <c r="P747">
        <f>VLOOKUP(A747, gaming_health_data!A:N, 10, FALSE)</f>
        <v>18</v>
      </c>
      <c r="Q747">
        <f>VLOOKUP(A747, gaming_health_data!A:N, 11, FALSE)</f>
        <v>11</v>
      </c>
      <c r="R747">
        <f>VLOOKUP(A747, gaming_health_data!A:N, 12, FALSE)</f>
        <v>69</v>
      </c>
      <c r="S747">
        <f>VLOOKUP(A747, gaming_health_data!A:N, 13, FALSE)</f>
        <v>94</v>
      </c>
      <c r="T747">
        <f>VLOOKUP(A747, gaming_health_data!A:N, 14, FALSE)</f>
        <v>65</v>
      </c>
    </row>
    <row r="748" spans="1:20" ht="15.75">
      <c r="A748">
        <v>10764</v>
      </c>
      <c r="B748" t="s">
        <v>1625</v>
      </c>
      <c r="C748">
        <v>20</v>
      </c>
      <c r="D748" t="s">
        <v>27</v>
      </c>
      <c r="E748" t="s">
        <v>44</v>
      </c>
      <c r="F748" s="3">
        <v>96394</v>
      </c>
      <c r="G748" t="s">
        <v>17</v>
      </c>
      <c r="H748" t="s">
        <v>21</v>
      </c>
      <c r="I748" s="4" t="str">
        <f>VLOOKUP(A748, gaming_health_data!A:N, 2, FALSE)</f>
        <v>Xbox</v>
      </c>
      <c r="J748" t="str">
        <f>VLOOKUP(A748, gaming_health_data!A:N, 3, FALSE)</f>
        <v>Survival</v>
      </c>
      <c r="K748" t="str">
        <f>VLOOKUP(A748, gaming_health_data!A:N, 4, FALSE)</f>
        <v>Entertainment</v>
      </c>
      <c r="L748">
        <f>VLOOKUP(A748, gaming_health_data!A:N, 5, FALSE)</f>
        <v>6</v>
      </c>
      <c r="M748">
        <f>VLOOKUP(A748, gaming_health_data!A:N, 6, FALSE)</f>
        <v>334</v>
      </c>
      <c r="N748">
        <f>VLOOKUP(A748, gaming_health_data!A:N, 7, FALSE)</f>
        <v>10</v>
      </c>
      <c r="O748">
        <f>VLOOKUP(A748, gaming_health_data!A:N, 9, FALSE)</f>
        <v>43</v>
      </c>
      <c r="P748">
        <f>VLOOKUP(A748, gaming_health_data!A:N, 10, FALSE)</f>
        <v>64</v>
      </c>
      <c r="Q748">
        <f>VLOOKUP(A748, gaming_health_data!A:N, 11, FALSE)</f>
        <v>85</v>
      </c>
      <c r="R748">
        <f>VLOOKUP(A748, gaming_health_data!A:N, 12, FALSE)</f>
        <v>71</v>
      </c>
      <c r="S748">
        <f>VLOOKUP(A748, gaming_health_data!A:N, 13, FALSE)</f>
        <v>68</v>
      </c>
      <c r="T748">
        <f>VLOOKUP(A748, gaming_health_data!A:N, 14, FALSE)</f>
        <v>22</v>
      </c>
    </row>
    <row r="749" spans="1:20" ht="15.75">
      <c r="A749">
        <v>10765</v>
      </c>
      <c r="B749" t="s">
        <v>1626</v>
      </c>
      <c r="C749">
        <v>24</v>
      </c>
      <c r="D749" t="s">
        <v>15</v>
      </c>
      <c r="E749" t="s">
        <v>53</v>
      </c>
      <c r="F749" s="3">
        <v>184965</v>
      </c>
      <c r="G749" t="s">
        <v>21</v>
      </c>
      <c r="H749" t="s">
        <v>17</v>
      </c>
      <c r="I749" s="4" t="str">
        <f>VLOOKUP(A749, gaming_health_data!A:N, 2, FALSE)</f>
        <v>Xbox</v>
      </c>
      <c r="J749" t="str">
        <f>VLOOKUP(A749, gaming_health_data!A:N, 3, FALSE)</f>
        <v>MMORPG</v>
      </c>
      <c r="K749" t="str">
        <f>VLOOKUP(A749, gaming_health_data!A:N, 4, FALSE)</f>
        <v>Competition</v>
      </c>
      <c r="L749">
        <f>VLOOKUP(A749, gaming_health_data!A:N, 5, FALSE)</f>
        <v>3</v>
      </c>
      <c r="M749">
        <f>VLOOKUP(A749, gaming_health_data!A:N, 6, FALSE)</f>
        <v>587</v>
      </c>
      <c r="N749">
        <f>VLOOKUP(A749, gaming_health_data!A:N, 7, FALSE)</f>
        <v>8</v>
      </c>
      <c r="O749">
        <f>VLOOKUP(A749, gaming_health_data!A:N, 9, FALSE)</f>
        <v>37</v>
      </c>
      <c r="P749">
        <f>VLOOKUP(A749, gaming_health_data!A:N, 10, FALSE)</f>
        <v>91</v>
      </c>
      <c r="Q749">
        <f>VLOOKUP(A749, gaming_health_data!A:N, 11, FALSE)</f>
        <v>82</v>
      </c>
      <c r="R749">
        <f>VLOOKUP(A749, gaming_health_data!A:N, 12, FALSE)</f>
        <v>99</v>
      </c>
      <c r="S749">
        <f>VLOOKUP(A749, gaming_health_data!A:N, 13, FALSE)</f>
        <v>77</v>
      </c>
      <c r="T749">
        <f>VLOOKUP(A749, gaming_health_data!A:N, 14, FALSE)</f>
        <v>93</v>
      </c>
    </row>
    <row r="750" spans="1:20" ht="15.75">
      <c r="A750">
        <v>10766</v>
      </c>
      <c r="B750" t="s">
        <v>1627</v>
      </c>
      <c r="C750">
        <v>25</v>
      </c>
      <c r="D750" t="s">
        <v>15</v>
      </c>
      <c r="E750" t="s">
        <v>27</v>
      </c>
      <c r="F750" s="3">
        <v>168147</v>
      </c>
      <c r="G750" t="s">
        <v>17</v>
      </c>
      <c r="H750" t="s">
        <v>17</v>
      </c>
      <c r="I750" s="4" t="str">
        <f>VLOOKUP(A750, gaming_health_data!A:N, 2, FALSE)</f>
        <v>Nintendo</v>
      </c>
      <c r="J750" t="str">
        <f>VLOOKUP(A750, gaming_health_data!A:N, 3, FALSE)</f>
        <v>MMORPG</v>
      </c>
      <c r="K750" t="str">
        <f>VLOOKUP(A750, gaming_health_data!A:N, 4, FALSE)</f>
        <v>Boredom</v>
      </c>
      <c r="L750">
        <f>VLOOKUP(A750, gaming_health_data!A:N, 5, FALSE)</f>
        <v>2</v>
      </c>
      <c r="M750">
        <f>VLOOKUP(A750, gaming_health_data!A:N, 6, FALSE)</f>
        <v>784</v>
      </c>
      <c r="N750">
        <f>VLOOKUP(A750, gaming_health_data!A:N, 7, FALSE)</f>
        <v>7</v>
      </c>
      <c r="O750">
        <f>VLOOKUP(A750, gaming_health_data!A:N, 9, FALSE)</f>
        <v>22</v>
      </c>
      <c r="P750">
        <f>VLOOKUP(A750, gaming_health_data!A:N, 10, FALSE)</f>
        <v>91</v>
      </c>
      <c r="Q750">
        <f>VLOOKUP(A750, gaming_health_data!A:N, 11, FALSE)</f>
        <v>18</v>
      </c>
      <c r="R750">
        <f>VLOOKUP(A750, gaming_health_data!A:N, 12, FALSE)</f>
        <v>80</v>
      </c>
      <c r="S750">
        <f>VLOOKUP(A750, gaming_health_data!A:N, 13, FALSE)</f>
        <v>59</v>
      </c>
      <c r="T750">
        <f>VLOOKUP(A750, gaming_health_data!A:N, 14, FALSE)</f>
        <v>59</v>
      </c>
    </row>
    <row r="751" spans="1:20" ht="15.75">
      <c r="A751">
        <v>10767</v>
      </c>
      <c r="B751" t="s">
        <v>1628</v>
      </c>
      <c r="C751">
        <v>29</v>
      </c>
      <c r="D751" t="s">
        <v>15</v>
      </c>
      <c r="E751" t="s">
        <v>54</v>
      </c>
      <c r="F751" s="3">
        <v>92902</v>
      </c>
      <c r="G751" t="s">
        <v>21</v>
      </c>
      <c r="H751" t="s">
        <v>17</v>
      </c>
      <c r="I751" s="4" t="str">
        <f>VLOOKUP(A751, gaming_health_data!A:N, 2, FALSE)</f>
        <v>PC</v>
      </c>
      <c r="J751" t="str">
        <f>VLOOKUP(A751, gaming_health_data!A:N, 3, FALSE)</f>
        <v>Horror</v>
      </c>
      <c r="K751" t="str">
        <f>VLOOKUP(A751, gaming_health_data!A:N, 4, FALSE)</f>
        <v>Competition</v>
      </c>
      <c r="L751">
        <f>VLOOKUP(A751, gaming_health_data!A:N, 5, FALSE)</f>
        <v>7</v>
      </c>
      <c r="M751">
        <f>VLOOKUP(A751, gaming_health_data!A:N, 6, FALSE)</f>
        <v>248</v>
      </c>
      <c r="N751">
        <f>VLOOKUP(A751, gaming_health_data!A:N, 7, FALSE)</f>
        <v>5</v>
      </c>
      <c r="O751">
        <f>VLOOKUP(A751, gaming_health_data!A:N, 9, FALSE)</f>
        <v>74</v>
      </c>
      <c r="P751">
        <f>VLOOKUP(A751, gaming_health_data!A:N, 10, FALSE)</f>
        <v>43</v>
      </c>
      <c r="Q751">
        <f>VLOOKUP(A751, gaming_health_data!A:N, 11, FALSE)</f>
        <v>4</v>
      </c>
      <c r="R751">
        <f>VLOOKUP(A751, gaming_health_data!A:N, 12, FALSE)</f>
        <v>31</v>
      </c>
      <c r="S751">
        <f>VLOOKUP(A751, gaming_health_data!A:N, 13, FALSE)</f>
        <v>5</v>
      </c>
      <c r="T751">
        <f>VLOOKUP(A751, gaming_health_data!A:N, 14, FALSE)</f>
        <v>72</v>
      </c>
    </row>
    <row r="752" spans="1:20" ht="15.75">
      <c r="A752">
        <v>10768</v>
      </c>
      <c r="B752" t="s">
        <v>1629</v>
      </c>
      <c r="C752">
        <v>25</v>
      </c>
      <c r="D752" t="s">
        <v>15</v>
      </c>
      <c r="E752" t="s">
        <v>41</v>
      </c>
      <c r="F752" s="3">
        <v>92686</v>
      </c>
      <c r="G752" t="s">
        <v>17</v>
      </c>
      <c r="H752" t="s">
        <v>21</v>
      </c>
      <c r="I752" s="4" t="str">
        <f>VLOOKUP(A752, gaming_health_data!A:N, 2, FALSE)</f>
        <v>Nintendo</v>
      </c>
      <c r="J752" t="str">
        <f>VLOOKUP(A752, gaming_health_data!A:N, 3, FALSE)</f>
        <v>MMORPG</v>
      </c>
      <c r="K752" t="str">
        <f>VLOOKUP(A752, gaming_health_data!A:N, 4, FALSE)</f>
        <v>Competition</v>
      </c>
      <c r="L752">
        <f>VLOOKUP(A752, gaming_health_data!A:N, 5, FALSE)</f>
        <v>8</v>
      </c>
      <c r="M752">
        <f>VLOOKUP(A752, gaming_health_data!A:N, 6, FALSE)</f>
        <v>512</v>
      </c>
      <c r="N752">
        <f>VLOOKUP(A752, gaming_health_data!A:N, 7, FALSE)</f>
        <v>9</v>
      </c>
      <c r="O752">
        <f>VLOOKUP(A752, gaming_health_data!A:N, 9, FALSE)</f>
        <v>80</v>
      </c>
      <c r="P752">
        <f>VLOOKUP(A752, gaming_health_data!A:N, 10, FALSE)</f>
        <v>71</v>
      </c>
      <c r="Q752">
        <f>VLOOKUP(A752, gaming_health_data!A:N, 11, FALSE)</f>
        <v>1</v>
      </c>
      <c r="R752">
        <f>VLOOKUP(A752, gaming_health_data!A:N, 12, FALSE)</f>
        <v>3</v>
      </c>
      <c r="S752">
        <f>VLOOKUP(A752, gaming_health_data!A:N, 13, FALSE)</f>
        <v>14</v>
      </c>
      <c r="T752">
        <f>VLOOKUP(A752, gaming_health_data!A:N, 14, FALSE)</f>
        <v>97</v>
      </c>
    </row>
    <row r="753" spans="1:20" ht="15.75">
      <c r="A753">
        <v>10769</v>
      </c>
      <c r="B753" t="s">
        <v>1630</v>
      </c>
      <c r="C753">
        <v>27</v>
      </c>
      <c r="D753" t="s">
        <v>26</v>
      </c>
      <c r="E753" t="s">
        <v>54</v>
      </c>
      <c r="F753" s="3">
        <v>116700</v>
      </c>
      <c r="G753" t="s">
        <v>21</v>
      </c>
      <c r="H753" t="s">
        <v>21</v>
      </c>
      <c r="I753" s="4" t="str">
        <f>VLOOKUP(A753, gaming_health_data!A:N, 2, FALSE)</f>
        <v>Cell Phone</v>
      </c>
      <c r="J753" t="str">
        <f>VLOOKUP(A753, gaming_health_data!A:N, 3, FALSE)</f>
        <v>MMORPG</v>
      </c>
      <c r="K753" t="str">
        <f>VLOOKUP(A753, gaming_health_data!A:N, 4, FALSE)</f>
        <v>Habit</v>
      </c>
      <c r="L753">
        <f>VLOOKUP(A753, gaming_health_data!A:N, 5, FALSE)</f>
        <v>2</v>
      </c>
      <c r="M753">
        <f>VLOOKUP(A753, gaming_health_data!A:N, 6, FALSE)</f>
        <v>34</v>
      </c>
      <c r="N753">
        <f>VLOOKUP(A753, gaming_health_data!A:N, 7, FALSE)</f>
        <v>5</v>
      </c>
      <c r="O753">
        <f>VLOOKUP(A753, gaming_health_data!A:N, 9, FALSE)</f>
        <v>52</v>
      </c>
      <c r="P753">
        <f>VLOOKUP(A753, gaming_health_data!A:N, 10, FALSE)</f>
        <v>96</v>
      </c>
      <c r="Q753">
        <f>VLOOKUP(A753, gaming_health_data!A:N, 11, FALSE)</f>
        <v>7</v>
      </c>
      <c r="R753">
        <f>VLOOKUP(A753, gaming_health_data!A:N, 12, FALSE)</f>
        <v>41</v>
      </c>
      <c r="S753">
        <f>VLOOKUP(A753, gaming_health_data!A:N, 13, FALSE)</f>
        <v>80</v>
      </c>
      <c r="T753">
        <f>VLOOKUP(A753, gaming_health_data!A:N, 14, FALSE)</f>
        <v>8</v>
      </c>
    </row>
    <row r="754" spans="1:20" ht="15.75">
      <c r="A754">
        <v>10770</v>
      </c>
      <c r="B754" t="s">
        <v>1631</v>
      </c>
      <c r="C754">
        <v>33</v>
      </c>
      <c r="D754" t="s">
        <v>26</v>
      </c>
      <c r="E754" t="s">
        <v>16</v>
      </c>
      <c r="F754" s="3">
        <v>187645</v>
      </c>
      <c r="G754" t="s">
        <v>21</v>
      </c>
      <c r="H754" t="s">
        <v>17</v>
      </c>
      <c r="I754" s="4" t="str">
        <f>VLOOKUP(A754, gaming_health_data!A:N, 2, FALSE)</f>
        <v>Cell Phone</v>
      </c>
      <c r="J754" t="str">
        <f>VLOOKUP(A754, gaming_health_data!A:N, 3, FALSE)</f>
        <v>MMORPG</v>
      </c>
      <c r="K754" t="str">
        <f>VLOOKUP(A754, gaming_health_data!A:N, 4, FALSE)</f>
        <v>Stress Relief</v>
      </c>
      <c r="L754">
        <f>VLOOKUP(A754, gaming_health_data!A:N, 5, FALSE)</f>
        <v>10</v>
      </c>
      <c r="M754">
        <f>VLOOKUP(A754, gaming_health_data!A:N, 6, FALSE)</f>
        <v>748</v>
      </c>
      <c r="N754">
        <f>VLOOKUP(A754, gaming_health_data!A:N, 7, FALSE)</f>
        <v>9</v>
      </c>
      <c r="O754">
        <f>VLOOKUP(A754, gaming_health_data!A:N, 9, FALSE)</f>
        <v>24</v>
      </c>
      <c r="P754">
        <f>VLOOKUP(A754, gaming_health_data!A:N, 10, FALSE)</f>
        <v>55</v>
      </c>
      <c r="Q754">
        <f>VLOOKUP(A754, gaming_health_data!A:N, 11, FALSE)</f>
        <v>38</v>
      </c>
      <c r="R754">
        <f>VLOOKUP(A754, gaming_health_data!A:N, 12, FALSE)</f>
        <v>39</v>
      </c>
      <c r="S754">
        <f>VLOOKUP(A754, gaming_health_data!A:N, 13, FALSE)</f>
        <v>60</v>
      </c>
      <c r="T754">
        <f>VLOOKUP(A754, gaming_health_data!A:N, 14, FALSE)</f>
        <v>9</v>
      </c>
    </row>
    <row r="755" spans="1:20" ht="15.75">
      <c r="A755">
        <v>10771</v>
      </c>
      <c r="B755" t="s">
        <v>1632</v>
      </c>
      <c r="C755">
        <v>25</v>
      </c>
      <c r="D755" t="s">
        <v>27</v>
      </c>
      <c r="E755" t="s">
        <v>49</v>
      </c>
      <c r="F755" s="3">
        <v>84331</v>
      </c>
      <c r="G755" t="s">
        <v>17</v>
      </c>
      <c r="H755" t="s">
        <v>17</v>
      </c>
      <c r="I755" s="4" t="str">
        <f>VLOOKUP(A755, gaming_health_data!A:N, 2, FALSE)</f>
        <v>Tablet</v>
      </c>
      <c r="J755" t="str">
        <f>VLOOKUP(A755, gaming_health_data!A:N, 3, FALSE)</f>
        <v>RPG</v>
      </c>
      <c r="K755" t="str">
        <f>VLOOKUP(A755, gaming_health_data!A:N, 4, FALSE)</f>
        <v>Habit</v>
      </c>
      <c r="L755">
        <f>VLOOKUP(A755, gaming_health_data!A:N, 5, FALSE)</f>
        <v>3</v>
      </c>
      <c r="M755">
        <f>VLOOKUP(A755, gaming_health_data!A:N, 6, FALSE)</f>
        <v>769</v>
      </c>
      <c r="N755">
        <f>VLOOKUP(A755, gaming_health_data!A:N, 7, FALSE)</f>
        <v>4</v>
      </c>
      <c r="O755">
        <f>VLOOKUP(A755, gaming_health_data!A:N, 9, FALSE)</f>
        <v>27</v>
      </c>
      <c r="P755">
        <f>VLOOKUP(A755, gaming_health_data!A:N, 10, FALSE)</f>
        <v>28</v>
      </c>
      <c r="Q755">
        <f>VLOOKUP(A755, gaming_health_data!A:N, 11, FALSE)</f>
        <v>99</v>
      </c>
      <c r="R755">
        <f>VLOOKUP(A755, gaming_health_data!A:N, 12, FALSE)</f>
        <v>19</v>
      </c>
      <c r="S755">
        <f>VLOOKUP(A755, gaming_health_data!A:N, 13, FALSE)</f>
        <v>70</v>
      </c>
      <c r="T755">
        <f>VLOOKUP(A755, gaming_health_data!A:N, 14, FALSE)</f>
        <v>30</v>
      </c>
    </row>
    <row r="756" spans="1:20" ht="15.75">
      <c r="A756">
        <v>10772</v>
      </c>
      <c r="B756" t="s">
        <v>1633</v>
      </c>
      <c r="C756">
        <v>27</v>
      </c>
      <c r="D756" t="s">
        <v>15</v>
      </c>
      <c r="E756" t="s">
        <v>41</v>
      </c>
      <c r="F756" s="3">
        <v>186432</v>
      </c>
      <c r="G756" t="s">
        <v>21</v>
      </c>
      <c r="H756" t="s">
        <v>17</v>
      </c>
      <c r="I756" s="4" t="str">
        <f>VLOOKUP(A756, gaming_health_data!A:N, 2, FALSE)</f>
        <v>Nintendo</v>
      </c>
      <c r="J756" t="str">
        <f>VLOOKUP(A756, gaming_health_data!A:N, 3, FALSE)</f>
        <v>RPG</v>
      </c>
      <c r="K756" t="str">
        <f>VLOOKUP(A756, gaming_health_data!A:N, 4, FALSE)</f>
        <v>Escapism</v>
      </c>
      <c r="L756">
        <f>VLOOKUP(A756, gaming_health_data!A:N, 5, FALSE)</f>
        <v>6</v>
      </c>
      <c r="M756">
        <f>VLOOKUP(A756, gaming_health_data!A:N, 6, FALSE)</f>
        <v>63</v>
      </c>
      <c r="N756">
        <f>VLOOKUP(A756, gaming_health_data!A:N, 7, FALSE)</f>
        <v>8</v>
      </c>
      <c r="O756">
        <f>VLOOKUP(A756, gaming_health_data!A:N, 9, FALSE)</f>
        <v>17</v>
      </c>
      <c r="P756">
        <f>VLOOKUP(A756, gaming_health_data!A:N, 10, FALSE)</f>
        <v>76</v>
      </c>
      <c r="Q756">
        <f>VLOOKUP(A756, gaming_health_data!A:N, 11, FALSE)</f>
        <v>86</v>
      </c>
      <c r="R756">
        <f>VLOOKUP(A756, gaming_health_data!A:N, 12, FALSE)</f>
        <v>28</v>
      </c>
      <c r="S756">
        <f>VLOOKUP(A756, gaming_health_data!A:N, 13, FALSE)</f>
        <v>57</v>
      </c>
      <c r="T756">
        <f>VLOOKUP(A756, gaming_health_data!A:N, 14, FALSE)</f>
        <v>64</v>
      </c>
    </row>
    <row r="757" spans="1:20" ht="15.75">
      <c r="A757">
        <v>10773</v>
      </c>
      <c r="B757" t="s">
        <v>1634</v>
      </c>
      <c r="C757">
        <v>28</v>
      </c>
      <c r="D757" t="s">
        <v>26</v>
      </c>
      <c r="E757" t="s">
        <v>27</v>
      </c>
      <c r="F757" s="3">
        <v>82128</v>
      </c>
      <c r="G757" t="s">
        <v>21</v>
      </c>
      <c r="H757" t="s">
        <v>21</v>
      </c>
      <c r="I757" s="4" t="str">
        <f>VLOOKUP(A757, gaming_health_data!A:N, 2, FALSE)</f>
        <v>Xbox</v>
      </c>
      <c r="J757" t="str">
        <f>VLOOKUP(A757, gaming_health_data!A:N, 3, FALSE)</f>
        <v>Fighting</v>
      </c>
      <c r="K757" t="str">
        <f>VLOOKUP(A757, gaming_health_data!A:N, 4, FALSE)</f>
        <v>Entertainment</v>
      </c>
      <c r="L757">
        <f>VLOOKUP(A757, gaming_health_data!A:N, 5, FALSE)</f>
        <v>6</v>
      </c>
      <c r="M757">
        <f>VLOOKUP(A757, gaming_health_data!A:N, 6, FALSE)</f>
        <v>837</v>
      </c>
      <c r="N757">
        <f>VLOOKUP(A757, gaming_health_data!A:N, 7, FALSE)</f>
        <v>11</v>
      </c>
      <c r="O757">
        <f>VLOOKUP(A757, gaming_health_data!A:N, 9, FALSE)</f>
        <v>84</v>
      </c>
      <c r="P757">
        <f>VLOOKUP(A757, gaming_health_data!A:N, 10, FALSE)</f>
        <v>3</v>
      </c>
      <c r="Q757">
        <f>VLOOKUP(A757, gaming_health_data!A:N, 11, FALSE)</f>
        <v>18</v>
      </c>
      <c r="R757">
        <f>VLOOKUP(A757, gaming_health_data!A:N, 12, FALSE)</f>
        <v>25</v>
      </c>
      <c r="S757">
        <f>VLOOKUP(A757, gaming_health_data!A:N, 13, FALSE)</f>
        <v>16</v>
      </c>
      <c r="T757">
        <f>VLOOKUP(A757, gaming_health_data!A:N, 14, FALSE)</f>
        <v>51</v>
      </c>
    </row>
    <row r="758" spans="1:20" ht="15.75">
      <c r="A758">
        <v>10774</v>
      </c>
      <c r="B758" t="s">
        <v>1635</v>
      </c>
      <c r="C758">
        <v>33</v>
      </c>
      <c r="D758" t="s">
        <v>26</v>
      </c>
      <c r="E758" t="s">
        <v>39</v>
      </c>
      <c r="F758" s="3">
        <v>48213</v>
      </c>
      <c r="G758" t="s">
        <v>21</v>
      </c>
      <c r="H758" t="s">
        <v>17</v>
      </c>
      <c r="I758" s="4" t="str">
        <f>VLOOKUP(A758, gaming_health_data!A:N, 2, FALSE)</f>
        <v>Nintendo</v>
      </c>
      <c r="J758" t="str">
        <f>VLOOKUP(A758, gaming_health_data!A:N, 3, FALSE)</f>
        <v>MMORPG</v>
      </c>
      <c r="K758" t="str">
        <f>VLOOKUP(A758, gaming_health_data!A:N, 4, FALSE)</f>
        <v>Relaxation</v>
      </c>
      <c r="L758">
        <f>VLOOKUP(A758, gaming_health_data!A:N, 5, FALSE)</f>
        <v>1</v>
      </c>
      <c r="M758">
        <f>VLOOKUP(A758, gaming_health_data!A:N, 6, FALSE)</f>
        <v>895</v>
      </c>
      <c r="N758">
        <f>VLOOKUP(A758, gaming_health_data!A:N, 7, FALSE)</f>
        <v>4</v>
      </c>
      <c r="O758">
        <f>VLOOKUP(A758, gaming_health_data!A:N, 9, FALSE)</f>
        <v>69</v>
      </c>
      <c r="P758">
        <f>VLOOKUP(A758, gaming_health_data!A:N, 10, FALSE)</f>
        <v>67</v>
      </c>
      <c r="Q758">
        <f>VLOOKUP(A758, gaming_health_data!A:N, 11, FALSE)</f>
        <v>43</v>
      </c>
      <c r="R758">
        <f>VLOOKUP(A758, gaming_health_data!A:N, 12, FALSE)</f>
        <v>72</v>
      </c>
      <c r="S758">
        <f>VLOOKUP(A758, gaming_health_data!A:N, 13, FALSE)</f>
        <v>49</v>
      </c>
      <c r="T758">
        <f>VLOOKUP(A758, gaming_health_data!A:N, 14, FALSE)</f>
        <v>18</v>
      </c>
    </row>
    <row r="759" spans="1:20" ht="15.75">
      <c r="A759">
        <v>10775</v>
      </c>
      <c r="B759" t="s">
        <v>1636</v>
      </c>
      <c r="C759">
        <v>22</v>
      </c>
      <c r="D759" t="s">
        <v>27</v>
      </c>
      <c r="E759" t="s">
        <v>56</v>
      </c>
      <c r="F759" s="3">
        <v>138982</v>
      </c>
      <c r="G759" t="s">
        <v>17</v>
      </c>
      <c r="H759" t="s">
        <v>17</v>
      </c>
      <c r="I759" s="4" t="str">
        <f>VLOOKUP(A759, gaming_health_data!A:N, 2, FALSE)</f>
        <v>Nintendo</v>
      </c>
      <c r="J759" t="str">
        <f>VLOOKUP(A759, gaming_health_data!A:N, 3, FALSE)</f>
        <v>MOBA</v>
      </c>
      <c r="K759" t="str">
        <f>VLOOKUP(A759, gaming_health_data!A:N, 4, FALSE)</f>
        <v>Habit</v>
      </c>
      <c r="L759">
        <f>VLOOKUP(A759, gaming_health_data!A:N, 5, FALSE)</f>
        <v>5</v>
      </c>
      <c r="M759">
        <f>VLOOKUP(A759, gaming_health_data!A:N, 6, FALSE)</f>
        <v>341</v>
      </c>
      <c r="N759">
        <f>VLOOKUP(A759, gaming_health_data!A:N, 7, FALSE)</f>
        <v>7</v>
      </c>
      <c r="O759">
        <f>VLOOKUP(A759, gaming_health_data!A:N, 9, FALSE)</f>
        <v>21</v>
      </c>
      <c r="P759">
        <f>VLOOKUP(A759, gaming_health_data!A:N, 10, FALSE)</f>
        <v>4</v>
      </c>
      <c r="Q759">
        <f>VLOOKUP(A759, gaming_health_data!A:N, 11, FALSE)</f>
        <v>81</v>
      </c>
      <c r="R759">
        <f>VLOOKUP(A759, gaming_health_data!A:N, 12, FALSE)</f>
        <v>24</v>
      </c>
      <c r="S759">
        <f>VLOOKUP(A759, gaming_health_data!A:N, 13, FALSE)</f>
        <v>35</v>
      </c>
      <c r="T759">
        <f>VLOOKUP(A759, gaming_health_data!A:N, 14, FALSE)</f>
        <v>96</v>
      </c>
    </row>
    <row r="760" spans="1:20" ht="15.75">
      <c r="A760">
        <v>10776</v>
      </c>
      <c r="B760" t="s">
        <v>1637</v>
      </c>
      <c r="C760">
        <v>31</v>
      </c>
      <c r="D760" t="s">
        <v>15</v>
      </c>
      <c r="E760" t="s">
        <v>22</v>
      </c>
      <c r="F760" s="3">
        <v>87778</v>
      </c>
      <c r="G760" t="s">
        <v>21</v>
      </c>
      <c r="H760" t="s">
        <v>21</v>
      </c>
      <c r="I760" s="4" t="str">
        <f>VLOOKUP(A760, gaming_health_data!A:N, 2, FALSE)</f>
        <v>PC</v>
      </c>
      <c r="J760" t="str">
        <f>VLOOKUP(A760, gaming_health_data!A:N, 3, FALSE)</f>
        <v>Sports</v>
      </c>
      <c r="K760" t="str">
        <f>VLOOKUP(A760, gaming_health_data!A:N, 4, FALSE)</f>
        <v>Escapism</v>
      </c>
      <c r="L760">
        <f>VLOOKUP(A760, gaming_health_data!A:N, 5, FALSE)</f>
        <v>10</v>
      </c>
      <c r="M760">
        <f>VLOOKUP(A760, gaming_health_data!A:N, 6, FALSE)</f>
        <v>728</v>
      </c>
      <c r="N760">
        <f>VLOOKUP(A760, gaming_health_data!A:N, 7, FALSE)</f>
        <v>11</v>
      </c>
      <c r="O760">
        <f>VLOOKUP(A760, gaming_health_data!A:N, 9, FALSE)</f>
        <v>70</v>
      </c>
      <c r="P760">
        <f>VLOOKUP(A760, gaming_health_data!A:N, 10, FALSE)</f>
        <v>88</v>
      </c>
      <c r="Q760">
        <f>VLOOKUP(A760, gaming_health_data!A:N, 11, FALSE)</f>
        <v>87</v>
      </c>
      <c r="R760">
        <f>VLOOKUP(A760, gaming_health_data!A:N, 12, FALSE)</f>
        <v>41</v>
      </c>
      <c r="S760">
        <f>VLOOKUP(A760, gaming_health_data!A:N, 13, FALSE)</f>
        <v>6</v>
      </c>
      <c r="T760">
        <f>VLOOKUP(A760, gaming_health_data!A:N, 14, FALSE)</f>
        <v>38</v>
      </c>
    </row>
    <row r="761" spans="1:20" ht="15.75">
      <c r="A761">
        <v>10777</v>
      </c>
      <c r="B761" t="s">
        <v>1638</v>
      </c>
      <c r="C761">
        <v>19</v>
      </c>
      <c r="D761" t="s">
        <v>15</v>
      </c>
      <c r="E761" t="s">
        <v>22</v>
      </c>
      <c r="F761" s="3">
        <v>11610</v>
      </c>
      <c r="G761" t="s">
        <v>17</v>
      </c>
      <c r="H761" t="s">
        <v>17</v>
      </c>
      <c r="I761" s="4" t="str">
        <f>VLOOKUP(A761, gaming_health_data!A:N, 2, FALSE)</f>
        <v>Xbox</v>
      </c>
      <c r="J761" t="str">
        <f>VLOOKUP(A761, gaming_health_data!A:N, 3, FALSE)</f>
        <v>Sports</v>
      </c>
      <c r="K761" t="str">
        <f>VLOOKUP(A761, gaming_health_data!A:N, 4, FALSE)</f>
        <v>Loneliness</v>
      </c>
      <c r="L761">
        <f>VLOOKUP(A761, gaming_health_data!A:N, 5, FALSE)</f>
        <v>4</v>
      </c>
      <c r="M761">
        <f>VLOOKUP(A761, gaming_health_data!A:N, 6, FALSE)</f>
        <v>698</v>
      </c>
      <c r="N761">
        <f>VLOOKUP(A761, gaming_health_data!A:N, 7, FALSE)</f>
        <v>9</v>
      </c>
      <c r="O761">
        <f>VLOOKUP(A761, gaming_health_data!A:N, 9, FALSE)</f>
        <v>21</v>
      </c>
      <c r="P761">
        <f>VLOOKUP(A761, gaming_health_data!A:N, 10, FALSE)</f>
        <v>87</v>
      </c>
      <c r="Q761">
        <f>VLOOKUP(A761, gaming_health_data!A:N, 11, FALSE)</f>
        <v>40</v>
      </c>
      <c r="R761">
        <f>VLOOKUP(A761, gaming_health_data!A:N, 12, FALSE)</f>
        <v>66</v>
      </c>
      <c r="S761">
        <f>VLOOKUP(A761, gaming_health_data!A:N, 13, FALSE)</f>
        <v>39</v>
      </c>
      <c r="T761">
        <f>VLOOKUP(A761, gaming_health_data!A:N, 14, FALSE)</f>
        <v>28</v>
      </c>
    </row>
    <row r="762" spans="1:20" ht="15.75">
      <c r="A762">
        <v>10778</v>
      </c>
      <c r="B762" t="s">
        <v>1639</v>
      </c>
      <c r="C762">
        <v>33</v>
      </c>
      <c r="D762" t="s">
        <v>27</v>
      </c>
      <c r="E762" t="s">
        <v>44</v>
      </c>
      <c r="F762" s="3">
        <v>183482</v>
      </c>
      <c r="G762" t="s">
        <v>21</v>
      </c>
      <c r="H762" t="s">
        <v>21</v>
      </c>
      <c r="I762" s="4" t="str">
        <f>VLOOKUP(A762, gaming_health_data!A:N, 2, FALSE)</f>
        <v>Tablet</v>
      </c>
      <c r="J762" t="str">
        <f>VLOOKUP(A762, gaming_health_data!A:N, 3, FALSE)</f>
        <v>Racing</v>
      </c>
      <c r="K762" t="str">
        <f>VLOOKUP(A762, gaming_health_data!A:N, 4, FALSE)</f>
        <v>Boredom</v>
      </c>
      <c r="L762">
        <f>VLOOKUP(A762, gaming_health_data!A:N, 5, FALSE)</f>
        <v>6</v>
      </c>
      <c r="M762">
        <f>VLOOKUP(A762, gaming_health_data!A:N, 6, FALSE)</f>
        <v>309</v>
      </c>
      <c r="N762">
        <f>VLOOKUP(A762, gaming_health_data!A:N, 7, FALSE)</f>
        <v>11</v>
      </c>
      <c r="O762">
        <f>VLOOKUP(A762, gaming_health_data!A:N, 9, FALSE)</f>
        <v>97</v>
      </c>
      <c r="P762">
        <f>VLOOKUP(A762, gaming_health_data!A:N, 10, FALSE)</f>
        <v>87</v>
      </c>
      <c r="Q762">
        <f>VLOOKUP(A762, gaming_health_data!A:N, 11, FALSE)</f>
        <v>47</v>
      </c>
      <c r="R762">
        <f>VLOOKUP(A762, gaming_health_data!A:N, 12, FALSE)</f>
        <v>92</v>
      </c>
      <c r="S762">
        <f>VLOOKUP(A762, gaming_health_data!A:N, 13, FALSE)</f>
        <v>86</v>
      </c>
      <c r="T762">
        <f>VLOOKUP(A762, gaming_health_data!A:N, 14, FALSE)</f>
        <v>63</v>
      </c>
    </row>
    <row r="763" spans="1:20" ht="15.75">
      <c r="A763">
        <v>10779</v>
      </c>
      <c r="B763" t="s">
        <v>1640</v>
      </c>
      <c r="C763">
        <v>18</v>
      </c>
      <c r="D763" t="s">
        <v>26</v>
      </c>
      <c r="E763" t="s">
        <v>16</v>
      </c>
      <c r="F763" s="3">
        <v>103016</v>
      </c>
      <c r="G763" t="s">
        <v>21</v>
      </c>
      <c r="H763" t="s">
        <v>21</v>
      </c>
      <c r="I763" s="4" t="str">
        <f>VLOOKUP(A763, gaming_health_data!A:N, 2, FALSE)</f>
        <v>Nintendo</v>
      </c>
      <c r="J763" t="str">
        <f>VLOOKUP(A763, gaming_health_data!A:N, 3, FALSE)</f>
        <v>FPS</v>
      </c>
      <c r="K763" t="str">
        <f>VLOOKUP(A763, gaming_health_data!A:N, 4, FALSE)</f>
        <v>Escapism</v>
      </c>
      <c r="L763">
        <f>VLOOKUP(A763, gaming_health_data!A:N, 5, FALSE)</f>
        <v>3</v>
      </c>
      <c r="M763">
        <f>VLOOKUP(A763, gaming_health_data!A:N, 6, FALSE)</f>
        <v>782</v>
      </c>
      <c r="N763">
        <f>VLOOKUP(A763, gaming_health_data!A:N, 7, FALSE)</f>
        <v>9</v>
      </c>
      <c r="O763">
        <f>VLOOKUP(A763, gaming_health_data!A:N, 9, FALSE)</f>
        <v>45</v>
      </c>
      <c r="P763">
        <f>VLOOKUP(A763, gaming_health_data!A:N, 10, FALSE)</f>
        <v>27</v>
      </c>
      <c r="Q763">
        <f>VLOOKUP(A763, gaming_health_data!A:N, 11, FALSE)</f>
        <v>21</v>
      </c>
      <c r="R763">
        <f>VLOOKUP(A763, gaming_health_data!A:N, 12, FALSE)</f>
        <v>93</v>
      </c>
      <c r="S763">
        <f>VLOOKUP(A763, gaming_health_data!A:N, 13, FALSE)</f>
        <v>8</v>
      </c>
      <c r="T763">
        <f>VLOOKUP(A763, gaming_health_data!A:N, 14, FALSE)</f>
        <v>42</v>
      </c>
    </row>
    <row r="764" spans="1:20" ht="15.75">
      <c r="A764">
        <v>10780</v>
      </c>
      <c r="B764" t="s">
        <v>1641</v>
      </c>
      <c r="C764">
        <v>23</v>
      </c>
      <c r="D764" t="s">
        <v>26</v>
      </c>
      <c r="E764" t="s">
        <v>56</v>
      </c>
      <c r="F764" s="3">
        <v>190169</v>
      </c>
      <c r="G764" t="s">
        <v>17</v>
      </c>
      <c r="H764" t="s">
        <v>21</v>
      </c>
      <c r="I764" s="4" t="str">
        <f>VLOOKUP(A764, gaming_health_data!A:N, 2, FALSE)</f>
        <v>PC</v>
      </c>
      <c r="J764" t="str">
        <f>VLOOKUP(A764, gaming_health_data!A:N, 3, FALSE)</f>
        <v>Racing</v>
      </c>
      <c r="K764" t="str">
        <f>VLOOKUP(A764, gaming_health_data!A:N, 4, FALSE)</f>
        <v>Entertainment</v>
      </c>
      <c r="L764">
        <f>VLOOKUP(A764, gaming_health_data!A:N, 5, FALSE)</f>
        <v>10</v>
      </c>
      <c r="M764">
        <f>VLOOKUP(A764, gaming_health_data!A:N, 6, FALSE)</f>
        <v>269</v>
      </c>
      <c r="N764">
        <f>VLOOKUP(A764, gaming_health_data!A:N, 7, FALSE)</f>
        <v>4</v>
      </c>
      <c r="O764">
        <f>VLOOKUP(A764, gaming_health_data!A:N, 9, FALSE)</f>
        <v>16</v>
      </c>
      <c r="P764">
        <f>VLOOKUP(A764, gaming_health_data!A:N, 10, FALSE)</f>
        <v>28</v>
      </c>
      <c r="Q764">
        <f>VLOOKUP(A764, gaming_health_data!A:N, 11, FALSE)</f>
        <v>67</v>
      </c>
      <c r="R764">
        <f>VLOOKUP(A764, gaming_health_data!A:N, 12, FALSE)</f>
        <v>57</v>
      </c>
      <c r="S764">
        <f>VLOOKUP(A764, gaming_health_data!A:N, 13, FALSE)</f>
        <v>63</v>
      </c>
      <c r="T764">
        <f>VLOOKUP(A764, gaming_health_data!A:N, 14, FALSE)</f>
        <v>89</v>
      </c>
    </row>
    <row r="765" spans="1:20" ht="15.75">
      <c r="A765">
        <v>10781</v>
      </c>
      <c r="B765" t="s">
        <v>1642</v>
      </c>
      <c r="C765">
        <v>29</v>
      </c>
      <c r="D765" t="s">
        <v>26</v>
      </c>
      <c r="E765" t="s">
        <v>49</v>
      </c>
      <c r="F765" s="3">
        <v>51001</v>
      </c>
      <c r="G765" t="s">
        <v>21</v>
      </c>
      <c r="H765" t="s">
        <v>17</v>
      </c>
      <c r="I765" s="4" t="str">
        <f>VLOOKUP(A765, gaming_health_data!A:N, 2, FALSE)</f>
        <v>Tablet</v>
      </c>
      <c r="J765" t="str">
        <f>VLOOKUP(A765, gaming_health_data!A:N, 3, FALSE)</f>
        <v>Survival</v>
      </c>
      <c r="K765" t="str">
        <f>VLOOKUP(A765, gaming_health_data!A:N, 4, FALSE)</f>
        <v>Habit</v>
      </c>
      <c r="L765">
        <f>VLOOKUP(A765, gaming_health_data!A:N, 5, FALSE)</f>
        <v>7</v>
      </c>
      <c r="M765">
        <f>VLOOKUP(A765, gaming_health_data!A:N, 6, FALSE)</f>
        <v>60</v>
      </c>
      <c r="N765">
        <f>VLOOKUP(A765, gaming_health_data!A:N, 7, FALSE)</f>
        <v>10</v>
      </c>
      <c r="O765">
        <f>VLOOKUP(A765, gaming_health_data!A:N, 9, FALSE)</f>
        <v>26</v>
      </c>
      <c r="P765">
        <f>VLOOKUP(A765, gaming_health_data!A:N, 10, FALSE)</f>
        <v>33</v>
      </c>
      <c r="Q765">
        <f>VLOOKUP(A765, gaming_health_data!A:N, 11, FALSE)</f>
        <v>60</v>
      </c>
      <c r="R765">
        <f>VLOOKUP(A765, gaming_health_data!A:N, 12, FALSE)</f>
        <v>71</v>
      </c>
      <c r="S765">
        <f>VLOOKUP(A765, gaming_health_data!A:N, 13, FALSE)</f>
        <v>11</v>
      </c>
      <c r="T765">
        <f>VLOOKUP(A765, gaming_health_data!A:N, 14, FALSE)</f>
        <v>81</v>
      </c>
    </row>
    <row r="766" spans="1:20" ht="15.75">
      <c r="A766">
        <v>10782</v>
      </c>
      <c r="B766" t="s">
        <v>1643</v>
      </c>
      <c r="C766">
        <v>22</v>
      </c>
      <c r="D766" t="s">
        <v>26</v>
      </c>
      <c r="E766" t="s">
        <v>22</v>
      </c>
      <c r="F766" s="3">
        <v>164187</v>
      </c>
      <c r="G766" t="s">
        <v>21</v>
      </c>
      <c r="H766" t="s">
        <v>17</v>
      </c>
      <c r="I766" s="4" t="str">
        <f>VLOOKUP(A766, gaming_health_data!A:N, 2, FALSE)</f>
        <v>Xbox</v>
      </c>
      <c r="J766" t="str">
        <f>VLOOKUP(A766, gaming_health_data!A:N, 3, FALSE)</f>
        <v>Horror</v>
      </c>
      <c r="K766" t="str">
        <f>VLOOKUP(A766, gaming_health_data!A:N, 4, FALSE)</f>
        <v>Escapism</v>
      </c>
      <c r="L766">
        <f>VLOOKUP(A766, gaming_health_data!A:N, 5, FALSE)</f>
        <v>8</v>
      </c>
      <c r="M766">
        <f>VLOOKUP(A766, gaming_health_data!A:N, 6, FALSE)</f>
        <v>694</v>
      </c>
      <c r="N766">
        <f>VLOOKUP(A766, gaming_health_data!A:N, 7, FALSE)</f>
        <v>11</v>
      </c>
      <c r="O766">
        <f>VLOOKUP(A766, gaming_health_data!A:N, 9, FALSE)</f>
        <v>62</v>
      </c>
      <c r="P766">
        <f>VLOOKUP(A766, gaming_health_data!A:N, 10, FALSE)</f>
        <v>86</v>
      </c>
      <c r="Q766">
        <f>VLOOKUP(A766, gaming_health_data!A:N, 11, FALSE)</f>
        <v>18</v>
      </c>
      <c r="R766">
        <f>VLOOKUP(A766, gaming_health_data!A:N, 12, FALSE)</f>
        <v>1</v>
      </c>
      <c r="S766">
        <f>VLOOKUP(A766, gaming_health_data!A:N, 13, FALSE)</f>
        <v>93</v>
      </c>
      <c r="T766">
        <f>VLOOKUP(A766, gaming_health_data!A:N, 14, FALSE)</f>
        <v>2</v>
      </c>
    </row>
    <row r="767" spans="1:20" ht="15.75">
      <c r="A767">
        <v>10783</v>
      </c>
      <c r="B767" t="s">
        <v>1644</v>
      </c>
      <c r="C767">
        <v>31</v>
      </c>
      <c r="D767" t="s">
        <v>27</v>
      </c>
      <c r="E767" t="s">
        <v>54</v>
      </c>
      <c r="F767" s="3">
        <v>189710</v>
      </c>
      <c r="G767" t="s">
        <v>21</v>
      </c>
      <c r="H767" t="s">
        <v>17</v>
      </c>
      <c r="I767" s="4" t="str">
        <f>VLOOKUP(A767, gaming_health_data!A:N, 2, FALSE)</f>
        <v>Xbox</v>
      </c>
      <c r="J767" t="str">
        <f>VLOOKUP(A767, gaming_health_data!A:N, 3, FALSE)</f>
        <v>Survival</v>
      </c>
      <c r="K767" t="str">
        <f>VLOOKUP(A767, gaming_health_data!A:N, 4, FALSE)</f>
        <v>Habit</v>
      </c>
      <c r="L767">
        <f>VLOOKUP(A767, gaming_health_data!A:N, 5, FALSE)</f>
        <v>10</v>
      </c>
      <c r="M767">
        <f>VLOOKUP(A767, gaming_health_data!A:N, 6, FALSE)</f>
        <v>512</v>
      </c>
      <c r="N767">
        <f>VLOOKUP(A767, gaming_health_data!A:N, 7, FALSE)</f>
        <v>10</v>
      </c>
      <c r="O767">
        <f>VLOOKUP(A767, gaming_health_data!A:N, 9, FALSE)</f>
        <v>78</v>
      </c>
      <c r="P767">
        <f>VLOOKUP(A767, gaming_health_data!A:N, 10, FALSE)</f>
        <v>22</v>
      </c>
      <c r="Q767">
        <f>VLOOKUP(A767, gaming_health_data!A:N, 11, FALSE)</f>
        <v>63</v>
      </c>
      <c r="R767">
        <f>VLOOKUP(A767, gaming_health_data!A:N, 12, FALSE)</f>
        <v>21</v>
      </c>
      <c r="S767">
        <f>VLOOKUP(A767, gaming_health_data!A:N, 13, FALSE)</f>
        <v>13</v>
      </c>
      <c r="T767">
        <f>VLOOKUP(A767, gaming_health_data!A:N, 14, FALSE)</f>
        <v>51</v>
      </c>
    </row>
    <row r="768" spans="1:20" ht="15.75">
      <c r="A768">
        <v>10784</v>
      </c>
      <c r="B768" t="s">
        <v>1645</v>
      </c>
      <c r="C768">
        <v>23</v>
      </c>
      <c r="D768" t="s">
        <v>27</v>
      </c>
      <c r="E768" t="s">
        <v>16</v>
      </c>
      <c r="F768" s="3">
        <v>73398</v>
      </c>
      <c r="G768" t="s">
        <v>21</v>
      </c>
      <c r="H768" t="s">
        <v>17</v>
      </c>
      <c r="I768" s="4" t="str">
        <f>VLOOKUP(A768, gaming_health_data!A:N, 2, FALSE)</f>
        <v>PC</v>
      </c>
      <c r="J768" t="str">
        <f>VLOOKUP(A768, gaming_health_data!A:N, 3, FALSE)</f>
        <v>Sports</v>
      </c>
      <c r="K768" t="str">
        <f>VLOOKUP(A768, gaming_health_data!A:N, 4, FALSE)</f>
        <v>Competition</v>
      </c>
      <c r="L768">
        <f>VLOOKUP(A768, gaming_health_data!A:N, 5, FALSE)</f>
        <v>11</v>
      </c>
      <c r="M768">
        <f>VLOOKUP(A768, gaming_health_data!A:N, 6, FALSE)</f>
        <v>525</v>
      </c>
      <c r="N768">
        <f>VLOOKUP(A768, gaming_health_data!A:N, 7, FALSE)</f>
        <v>9</v>
      </c>
      <c r="O768">
        <f>VLOOKUP(A768, gaming_health_data!A:N, 9, FALSE)</f>
        <v>62</v>
      </c>
      <c r="P768">
        <f>VLOOKUP(A768, gaming_health_data!A:N, 10, FALSE)</f>
        <v>99</v>
      </c>
      <c r="Q768">
        <f>VLOOKUP(A768, gaming_health_data!A:N, 11, FALSE)</f>
        <v>5</v>
      </c>
      <c r="R768">
        <f>VLOOKUP(A768, gaming_health_data!A:N, 12, FALSE)</f>
        <v>8</v>
      </c>
      <c r="S768">
        <f>VLOOKUP(A768, gaming_health_data!A:N, 13, FALSE)</f>
        <v>23</v>
      </c>
      <c r="T768">
        <f>VLOOKUP(A768, gaming_health_data!A:N, 14, FALSE)</f>
        <v>87</v>
      </c>
    </row>
    <row r="769" spans="1:20" ht="15.75">
      <c r="A769">
        <v>10785</v>
      </c>
      <c r="B769" t="s">
        <v>1646</v>
      </c>
      <c r="C769">
        <v>19</v>
      </c>
      <c r="D769" t="s">
        <v>27</v>
      </c>
      <c r="E769" t="s">
        <v>56</v>
      </c>
      <c r="F769" s="3">
        <v>23147</v>
      </c>
      <c r="G769" t="s">
        <v>21</v>
      </c>
      <c r="H769" t="s">
        <v>17</v>
      </c>
      <c r="I769" s="4" t="str">
        <f>VLOOKUP(A769, gaming_health_data!A:N, 2, FALSE)</f>
        <v>PC</v>
      </c>
      <c r="J769" t="str">
        <f>VLOOKUP(A769, gaming_health_data!A:N, 3, FALSE)</f>
        <v>Fighting</v>
      </c>
      <c r="K769" t="str">
        <f>VLOOKUP(A769, gaming_health_data!A:N, 4, FALSE)</f>
        <v>Entertainment</v>
      </c>
      <c r="L769">
        <f>VLOOKUP(A769, gaming_health_data!A:N, 5, FALSE)</f>
        <v>8</v>
      </c>
      <c r="M769">
        <f>VLOOKUP(A769, gaming_health_data!A:N, 6, FALSE)</f>
        <v>607</v>
      </c>
      <c r="N769">
        <f>VLOOKUP(A769, gaming_health_data!A:N, 7, FALSE)</f>
        <v>6</v>
      </c>
      <c r="O769">
        <f>VLOOKUP(A769, gaming_health_data!A:N, 9, FALSE)</f>
        <v>56</v>
      </c>
      <c r="P769">
        <f>VLOOKUP(A769, gaming_health_data!A:N, 10, FALSE)</f>
        <v>55</v>
      </c>
      <c r="Q769">
        <f>VLOOKUP(A769, gaming_health_data!A:N, 11, FALSE)</f>
        <v>35</v>
      </c>
      <c r="R769">
        <f>VLOOKUP(A769, gaming_health_data!A:N, 12, FALSE)</f>
        <v>93</v>
      </c>
      <c r="S769">
        <f>VLOOKUP(A769, gaming_health_data!A:N, 13, FALSE)</f>
        <v>77</v>
      </c>
      <c r="T769">
        <f>VLOOKUP(A769, gaming_health_data!A:N, 14, FALSE)</f>
        <v>20</v>
      </c>
    </row>
    <row r="770" spans="1:20" ht="15.75">
      <c r="A770">
        <v>10786</v>
      </c>
      <c r="B770" t="s">
        <v>1647</v>
      </c>
      <c r="C770">
        <v>26</v>
      </c>
      <c r="D770" t="s">
        <v>27</v>
      </c>
      <c r="E770" t="s">
        <v>30</v>
      </c>
      <c r="F770" s="3">
        <v>44031</v>
      </c>
      <c r="G770" t="s">
        <v>17</v>
      </c>
      <c r="H770" t="s">
        <v>21</v>
      </c>
      <c r="I770" s="4" t="str">
        <f>VLOOKUP(A770, gaming_health_data!A:N, 2, FALSE)</f>
        <v>PlayStation</v>
      </c>
      <c r="J770" t="str">
        <f>VLOOKUP(A770, gaming_health_data!A:N, 3, FALSE)</f>
        <v>MOBA</v>
      </c>
      <c r="K770" t="str">
        <f>VLOOKUP(A770, gaming_health_data!A:N, 4, FALSE)</f>
        <v>Challenge</v>
      </c>
      <c r="L770">
        <f>VLOOKUP(A770, gaming_health_data!A:N, 5, FALSE)</f>
        <v>8</v>
      </c>
      <c r="M770">
        <f>VLOOKUP(A770, gaming_health_data!A:N, 6, FALSE)</f>
        <v>747</v>
      </c>
      <c r="N770">
        <f>VLOOKUP(A770, gaming_health_data!A:N, 7, FALSE)</f>
        <v>11</v>
      </c>
      <c r="O770">
        <f>VLOOKUP(A770, gaming_health_data!A:N, 9, FALSE)</f>
        <v>38</v>
      </c>
      <c r="P770">
        <f>VLOOKUP(A770, gaming_health_data!A:N, 10, FALSE)</f>
        <v>49</v>
      </c>
      <c r="Q770">
        <f>VLOOKUP(A770, gaming_health_data!A:N, 11, FALSE)</f>
        <v>85</v>
      </c>
      <c r="R770">
        <f>VLOOKUP(A770, gaming_health_data!A:N, 12, FALSE)</f>
        <v>28</v>
      </c>
      <c r="S770">
        <f>VLOOKUP(A770, gaming_health_data!A:N, 13, FALSE)</f>
        <v>9</v>
      </c>
      <c r="T770">
        <f>VLOOKUP(A770, gaming_health_data!A:N, 14, FALSE)</f>
        <v>38</v>
      </c>
    </row>
    <row r="771" spans="1:20" ht="15.75">
      <c r="A771">
        <v>10787</v>
      </c>
      <c r="B771" t="s">
        <v>1648</v>
      </c>
      <c r="C771">
        <v>29</v>
      </c>
      <c r="D771" t="s">
        <v>26</v>
      </c>
      <c r="E771" t="s">
        <v>27</v>
      </c>
      <c r="F771" s="3">
        <v>109687</v>
      </c>
      <c r="G771" t="s">
        <v>17</v>
      </c>
      <c r="H771" t="s">
        <v>17</v>
      </c>
      <c r="I771" s="4" t="str">
        <f>VLOOKUP(A771, gaming_health_data!A:N, 2, FALSE)</f>
        <v>Nintendo</v>
      </c>
      <c r="J771" t="str">
        <f>VLOOKUP(A771, gaming_health_data!A:N, 3, FALSE)</f>
        <v>MOBA</v>
      </c>
      <c r="K771" t="str">
        <f>VLOOKUP(A771, gaming_health_data!A:N, 4, FALSE)</f>
        <v>Social Interaction</v>
      </c>
      <c r="L771">
        <f>VLOOKUP(A771, gaming_health_data!A:N, 5, FALSE)</f>
        <v>10</v>
      </c>
      <c r="M771">
        <f>VLOOKUP(A771, gaming_health_data!A:N, 6, FALSE)</f>
        <v>331</v>
      </c>
      <c r="N771">
        <f>VLOOKUP(A771, gaming_health_data!A:N, 7, FALSE)</f>
        <v>10</v>
      </c>
      <c r="O771">
        <f>VLOOKUP(A771, gaming_health_data!A:N, 9, FALSE)</f>
        <v>13</v>
      </c>
      <c r="P771">
        <f>VLOOKUP(A771, gaming_health_data!A:N, 10, FALSE)</f>
        <v>82</v>
      </c>
      <c r="Q771">
        <f>VLOOKUP(A771, gaming_health_data!A:N, 11, FALSE)</f>
        <v>51</v>
      </c>
      <c r="R771">
        <f>VLOOKUP(A771, gaming_health_data!A:N, 12, FALSE)</f>
        <v>55</v>
      </c>
      <c r="S771">
        <f>VLOOKUP(A771, gaming_health_data!A:N, 13, FALSE)</f>
        <v>11</v>
      </c>
      <c r="T771">
        <f>VLOOKUP(A771, gaming_health_data!A:N, 14, FALSE)</f>
        <v>74</v>
      </c>
    </row>
    <row r="772" spans="1:20" ht="15.75">
      <c r="A772">
        <v>10788</v>
      </c>
      <c r="B772" t="s">
        <v>1649</v>
      </c>
      <c r="C772">
        <v>25</v>
      </c>
      <c r="D772" t="s">
        <v>15</v>
      </c>
      <c r="E772" t="s">
        <v>44</v>
      </c>
      <c r="F772" s="3">
        <v>118878</v>
      </c>
      <c r="G772" t="s">
        <v>21</v>
      </c>
      <c r="H772" t="s">
        <v>17</v>
      </c>
      <c r="I772" s="4" t="str">
        <f>VLOOKUP(A772, gaming_health_data!A:N, 2, FALSE)</f>
        <v>Tablet</v>
      </c>
      <c r="J772" t="str">
        <f>VLOOKUP(A772, gaming_health_data!A:N, 3, FALSE)</f>
        <v>Horror</v>
      </c>
      <c r="K772" t="str">
        <f>VLOOKUP(A772, gaming_health_data!A:N, 4, FALSE)</f>
        <v>Challenge</v>
      </c>
      <c r="L772">
        <f>VLOOKUP(A772, gaming_health_data!A:N, 5, FALSE)</f>
        <v>7</v>
      </c>
      <c r="M772">
        <f>VLOOKUP(A772, gaming_health_data!A:N, 6, FALSE)</f>
        <v>444</v>
      </c>
      <c r="N772">
        <f>VLOOKUP(A772, gaming_health_data!A:N, 7, FALSE)</f>
        <v>9</v>
      </c>
      <c r="O772">
        <f>VLOOKUP(A772, gaming_health_data!A:N, 9, FALSE)</f>
        <v>67</v>
      </c>
      <c r="P772">
        <f>VLOOKUP(A772, gaming_health_data!A:N, 10, FALSE)</f>
        <v>4</v>
      </c>
      <c r="Q772">
        <f>VLOOKUP(A772, gaming_health_data!A:N, 11, FALSE)</f>
        <v>81</v>
      </c>
      <c r="R772">
        <f>VLOOKUP(A772, gaming_health_data!A:N, 12, FALSE)</f>
        <v>62</v>
      </c>
      <c r="S772">
        <f>VLOOKUP(A772, gaming_health_data!A:N, 13, FALSE)</f>
        <v>9</v>
      </c>
      <c r="T772">
        <f>VLOOKUP(A772, gaming_health_data!A:N, 14, FALSE)</f>
        <v>34</v>
      </c>
    </row>
    <row r="773" spans="1:20" ht="15.75">
      <c r="A773">
        <v>10789</v>
      </c>
      <c r="B773" t="s">
        <v>1650</v>
      </c>
      <c r="C773">
        <v>26</v>
      </c>
      <c r="D773" t="s">
        <v>15</v>
      </c>
      <c r="E773" t="s">
        <v>41</v>
      </c>
      <c r="F773" s="3">
        <v>110420</v>
      </c>
      <c r="G773" t="s">
        <v>21</v>
      </c>
      <c r="H773" t="s">
        <v>21</v>
      </c>
      <c r="I773" s="4" t="str">
        <f>VLOOKUP(A773, gaming_health_data!A:N, 2, FALSE)</f>
        <v>PC</v>
      </c>
      <c r="J773" t="str">
        <f>VLOOKUP(A773, gaming_health_data!A:N, 3, FALSE)</f>
        <v>MOBA</v>
      </c>
      <c r="K773" t="str">
        <f>VLOOKUP(A773, gaming_health_data!A:N, 4, FALSE)</f>
        <v>Competition</v>
      </c>
      <c r="L773">
        <f>VLOOKUP(A773, gaming_health_data!A:N, 5, FALSE)</f>
        <v>9</v>
      </c>
      <c r="M773">
        <f>VLOOKUP(A773, gaming_health_data!A:N, 6, FALSE)</f>
        <v>428</v>
      </c>
      <c r="N773">
        <f>VLOOKUP(A773, gaming_health_data!A:N, 7, FALSE)</f>
        <v>8</v>
      </c>
      <c r="O773">
        <f>VLOOKUP(A773, gaming_health_data!A:N, 9, FALSE)</f>
        <v>75</v>
      </c>
      <c r="P773">
        <f>VLOOKUP(A773, gaming_health_data!A:N, 10, FALSE)</f>
        <v>28</v>
      </c>
      <c r="Q773">
        <f>VLOOKUP(A773, gaming_health_data!A:N, 11, FALSE)</f>
        <v>77</v>
      </c>
      <c r="R773">
        <f>VLOOKUP(A773, gaming_health_data!A:N, 12, FALSE)</f>
        <v>40</v>
      </c>
      <c r="S773">
        <f>VLOOKUP(A773, gaming_health_data!A:N, 13, FALSE)</f>
        <v>65</v>
      </c>
      <c r="T773">
        <f>VLOOKUP(A773, gaming_health_data!A:N, 14, FALSE)</f>
        <v>57</v>
      </c>
    </row>
    <row r="774" spans="1:20" ht="15.75">
      <c r="A774">
        <v>10790</v>
      </c>
      <c r="B774" t="s">
        <v>1651</v>
      </c>
      <c r="C774">
        <v>24</v>
      </c>
      <c r="D774" t="s">
        <v>27</v>
      </c>
      <c r="E774" t="s">
        <v>44</v>
      </c>
      <c r="F774" s="3">
        <v>58169</v>
      </c>
      <c r="G774" t="s">
        <v>21</v>
      </c>
      <c r="H774" t="s">
        <v>17</v>
      </c>
      <c r="I774" s="4" t="str">
        <f>VLOOKUP(A774, gaming_health_data!A:N, 2, FALSE)</f>
        <v>Tablet</v>
      </c>
      <c r="J774" t="str">
        <f>VLOOKUP(A774, gaming_health_data!A:N, 3, FALSE)</f>
        <v>MMORPG</v>
      </c>
      <c r="K774" t="str">
        <f>VLOOKUP(A774, gaming_health_data!A:N, 4, FALSE)</f>
        <v>Loneliness</v>
      </c>
      <c r="L774">
        <f>VLOOKUP(A774, gaming_health_data!A:N, 5, FALSE)</f>
        <v>5</v>
      </c>
      <c r="M774">
        <f>VLOOKUP(A774, gaming_health_data!A:N, 6, FALSE)</f>
        <v>948</v>
      </c>
      <c r="N774">
        <f>VLOOKUP(A774, gaming_health_data!A:N, 7, FALSE)</f>
        <v>10</v>
      </c>
      <c r="O774">
        <f>VLOOKUP(A774, gaming_health_data!A:N, 9, FALSE)</f>
        <v>34</v>
      </c>
      <c r="P774">
        <f>VLOOKUP(A774, gaming_health_data!A:N, 10, FALSE)</f>
        <v>72</v>
      </c>
      <c r="Q774">
        <f>VLOOKUP(A774, gaming_health_data!A:N, 11, FALSE)</f>
        <v>24</v>
      </c>
      <c r="R774">
        <f>VLOOKUP(A774, gaming_health_data!A:N, 12, FALSE)</f>
        <v>58</v>
      </c>
      <c r="S774">
        <f>VLOOKUP(A774, gaming_health_data!A:N, 13, FALSE)</f>
        <v>47</v>
      </c>
      <c r="T774">
        <f>VLOOKUP(A774, gaming_health_data!A:N, 14, FALSE)</f>
        <v>97</v>
      </c>
    </row>
    <row r="775" spans="1:20" ht="15.75">
      <c r="A775">
        <v>10791</v>
      </c>
      <c r="B775" t="s">
        <v>1652</v>
      </c>
      <c r="C775">
        <v>21</v>
      </c>
      <c r="D775" t="s">
        <v>15</v>
      </c>
      <c r="E775" t="s">
        <v>49</v>
      </c>
      <c r="F775" s="3">
        <v>72292</v>
      </c>
      <c r="G775" t="s">
        <v>17</v>
      </c>
      <c r="H775" t="s">
        <v>17</v>
      </c>
      <c r="I775" s="4" t="str">
        <f>VLOOKUP(A775, gaming_health_data!A:N, 2, FALSE)</f>
        <v>PC</v>
      </c>
      <c r="J775" t="str">
        <f>VLOOKUP(A775, gaming_health_data!A:N, 3, FALSE)</f>
        <v>Sports</v>
      </c>
      <c r="K775" t="str">
        <f>VLOOKUP(A775, gaming_health_data!A:N, 4, FALSE)</f>
        <v>Competition</v>
      </c>
      <c r="L775">
        <f>VLOOKUP(A775, gaming_health_data!A:N, 5, FALSE)</f>
        <v>10</v>
      </c>
      <c r="M775">
        <f>VLOOKUP(A775, gaming_health_data!A:N, 6, FALSE)</f>
        <v>409</v>
      </c>
      <c r="N775">
        <f>VLOOKUP(A775, gaming_health_data!A:N, 7, FALSE)</f>
        <v>6</v>
      </c>
      <c r="O775">
        <f>VLOOKUP(A775, gaming_health_data!A:N, 9, FALSE)</f>
        <v>56</v>
      </c>
      <c r="P775">
        <f>VLOOKUP(A775, gaming_health_data!A:N, 10, FALSE)</f>
        <v>62</v>
      </c>
      <c r="Q775">
        <f>VLOOKUP(A775, gaming_health_data!A:N, 11, FALSE)</f>
        <v>27</v>
      </c>
      <c r="R775">
        <f>VLOOKUP(A775, gaming_health_data!A:N, 12, FALSE)</f>
        <v>34</v>
      </c>
      <c r="S775">
        <f>VLOOKUP(A775, gaming_health_data!A:N, 13, FALSE)</f>
        <v>36</v>
      </c>
      <c r="T775">
        <f>VLOOKUP(A775, gaming_health_data!A:N, 14, FALSE)</f>
        <v>92</v>
      </c>
    </row>
    <row r="776" spans="1:20" ht="15.75">
      <c r="A776">
        <v>10792</v>
      </c>
      <c r="B776" t="s">
        <v>1653</v>
      </c>
      <c r="C776">
        <v>28</v>
      </c>
      <c r="D776" t="s">
        <v>26</v>
      </c>
      <c r="E776" t="s">
        <v>39</v>
      </c>
      <c r="F776" s="3">
        <v>22715</v>
      </c>
      <c r="G776" t="s">
        <v>21</v>
      </c>
      <c r="H776" t="s">
        <v>17</v>
      </c>
      <c r="I776" s="4" t="str">
        <f>VLOOKUP(A776, gaming_health_data!A:N, 2, FALSE)</f>
        <v>PlayStation</v>
      </c>
      <c r="J776" t="str">
        <f>VLOOKUP(A776, gaming_health_data!A:N, 3, FALSE)</f>
        <v>Racing</v>
      </c>
      <c r="K776" t="str">
        <f>VLOOKUP(A776, gaming_health_data!A:N, 4, FALSE)</f>
        <v>Entertainment</v>
      </c>
      <c r="L776">
        <f>VLOOKUP(A776, gaming_health_data!A:N, 5, FALSE)</f>
        <v>9</v>
      </c>
      <c r="M776">
        <f>VLOOKUP(A776, gaming_health_data!A:N, 6, FALSE)</f>
        <v>182</v>
      </c>
      <c r="N776">
        <f>VLOOKUP(A776, gaming_health_data!A:N, 7, FALSE)</f>
        <v>9</v>
      </c>
      <c r="O776">
        <f>VLOOKUP(A776, gaming_health_data!A:N, 9, FALSE)</f>
        <v>47</v>
      </c>
      <c r="P776">
        <f>VLOOKUP(A776, gaming_health_data!A:N, 10, FALSE)</f>
        <v>22</v>
      </c>
      <c r="Q776">
        <f>VLOOKUP(A776, gaming_health_data!A:N, 11, FALSE)</f>
        <v>36</v>
      </c>
      <c r="R776">
        <f>VLOOKUP(A776, gaming_health_data!A:N, 12, FALSE)</f>
        <v>87</v>
      </c>
      <c r="S776">
        <f>VLOOKUP(A776, gaming_health_data!A:N, 13, FALSE)</f>
        <v>21</v>
      </c>
      <c r="T776">
        <f>VLOOKUP(A776, gaming_health_data!A:N, 14, FALSE)</f>
        <v>31</v>
      </c>
    </row>
    <row r="777" spans="1:20" ht="15.75">
      <c r="A777">
        <v>10793</v>
      </c>
      <c r="B777" t="s">
        <v>1654</v>
      </c>
      <c r="C777">
        <v>32</v>
      </c>
      <c r="D777" t="s">
        <v>27</v>
      </c>
      <c r="E777" t="s">
        <v>16</v>
      </c>
      <c r="F777" s="3">
        <v>15809</v>
      </c>
      <c r="G777" t="s">
        <v>17</v>
      </c>
      <c r="H777" t="s">
        <v>21</v>
      </c>
      <c r="I777" s="4" t="str">
        <f>VLOOKUP(A777, gaming_health_data!A:N, 2, FALSE)</f>
        <v>PlayStation</v>
      </c>
      <c r="J777" t="str">
        <f>VLOOKUP(A777, gaming_health_data!A:N, 3, FALSE)</f>
        <v>Sports</v>
      </c>
      <c r="K777" t="str">
        <f>VLOOKUP(A777, gaming_health_data!A:N, 4, FALSE)</f>
        <v>Boredom</v>
      </c>
      <c r="L777">
        <f>VLOOKUP(A777, gaming_health_data!A:N, 5, FALSE)</f>
        <v>11</v>
      </c>
      <c r="M777">
        <f>VLOOKUP(A777, gaming_health_data!A:N, 6, FALSE)</f>
        <v>21</v>
      </c>
      <c r="N777">
        <f>VLOOKUP(A777, gaming_health_data!A:N, 7, FALSE)</f>
        <v>7</v>
      </c>
      <c r="O777">
        <f>VLOOKUP(A777, gaming_health_data!A:N, 9, FALSE)</f>
        <v>11</v>
      </c>
      <c r="P777">
        <f>VLOOKUP(A777, gaming_health_data!A:N, 10, FALSE)</f>
        <v>99</v>
      </c>
      <c r="Q777">
        <f>VLOOKUP(A777, gaming_health_data!A:N, 11, FALSE)</f>
        <v>19</v>
      </c>
      <c r="R777">
        <f>VLOOKUP(A777, gaming_health_data!A:N, 12, FALSE)</f>
        <v>98</v>
      </c>
      <c r="S777">
        <f>VLOOKUP(A777, gaming_health_data!A:N, 13, FALSE)</f>
        <v>90</v>
      </c>
      <c r="T777">
        <f>VLOOKUP(A777, gaming_health_data!A:N, 14, FALSE)</f>
        <v>50</v>
      </c>
    </row>
    <row r="778" spans="1:20" ht="15.75">
      <c r="A778">
        <v>10794</v>
      </c>
      <c r="B778" t="s">
        <v>1655</v>
      </c>
      <c r="C778">
        <v>29</v>
      </c>
      <c r="D778" t="s">
        <v>27</v>
      </c>
      <c r="E778" t="s">
        <v>30</v>
      </c>
      <c r="F778" s="3">
        <v>105871</v>
      </c>
      <c r="G778" t="s">
        <v>17</v>
      </c>
      <c r="H778" t="s">
        <v>17</v>
      </c>
      <c r="I778" s="4" t="str">
        <f>VLOOKUP(A778, gaming_health_data!A:N, 2, FALSE)</f>
        <v>Xbox</v>
      </c>
      <c r="J778" t="str">
        <f>VLOOKUP(A778, gaming_health_data!A:N, 3, FALSE)</f>
        <v>Sports</v>
      </c>
      <c r="K778" t="str">
        <f>VLOOKUP(A778, gaming_health_data!A:N, 4, FALSE)</f>
        <v>Entertainment</v>
      </c>
      <c r="L778">
        <f>VLOOKUP(A778, gaming_health_data!A:N, 5, FALSE)</f>
        <v>11</v>
      </c>
      <c r="M778">
        <f>VLOOKUP(A778, gaming_health_data!A:N, 6, FALSE)</f>
        <v>506</v>
      </c>
      <c r="N778">
        <f>VLOOKUP(A778, gaming_health_data!A:N, 7, FALSE)</f>
        <v>4</v>
      </c>
      <c r="O778">
        <f>VLOOKUP(A778, gaming_health_data!A:N, 9, FALSE)</f>
        <v>34</v>
      </c>
      <c r="P778">
        <f>VLOOKUP(A778, gaming_health_data!A:N, 10, FALSE)</f>
        <v>11</v>
      </c>
      <c r="Q778">
        <f>VLOOKUP(A778, gaming_health_data!A:N, 11, FALSE)</f>
        <v>66</v>
      </c>
      <c r="R778">
        <f>VLOOKUP(A778, gaming_health_data!A:N, 12, FALSE)</f>
        <v>94</v>
      </c>
      <c r="S778">
        <f>VLOOKUP(A778, gaming_health_data!A:N, 13, FALSE)</f>
        <v>16</v>
      </c>
      <c r="T778">
        <f>VLOOKUP(A778, gaming_health_data!A:N, 14, FALSE)</f>
        <v>63</v>
      </c>
    </row>
    <row r="779" spans="1:20" ht="15.75">
      <c r="A779">
        <v>10795</v>
      </c>
      <c r="B779" t="s">
        <v>1656</v>
      </c>
      <c r="C779">
        <v>23</v>
      </c>
      <c r="D779" t="s">
        <v>27</v>
      </c>
      <c r="E779" t="s">
        <v>30</v>
      </c>
      <c r="F779" s="3">
        <v>163670</v>
      </c>
      <c r="G779" t="s">
        <v>17</v>
      </c>
      <c r="H779" t="s">
        <v>21</v>
      </c>
      <c r="I779" s="4" t="str">
        <f>VLOOKUP(A779, gaming_health_data!A:N, 2, FALSE)</f>
        <v>Tablet</v>
      </c>
      <c r="J779" t="str">
        <f>VLOOKUP(A779, gaming_health_data!A:N, 3, FALSE)</f>
        <v>RPG</v>
      </c>
      <c r="K779" t="str">
        <f>VLOOKUP(A779, gaming_health_data!A:N, 4, FALSE)</f>
        <v>Habit</v>
      </c>
      <c r="L779">
        <f>VLOOKUP(A779, gaming_health_data!A:N, 5, FALSE)</f>
        <v>7</v>
      </c>
      <c r="M779">
        <f>VLOOKUP(A779, gaming_health_data!A:N, 6, FALSE)</f>
        <v>200</v>
      </c>
      <c r="N779">
        <f>VLOOKUP(A779, gaming_health_data!A:N, 7, FALSE)</f>
        <v>7</v>
      </c>
      <c r="O779">
        <f>VLOOKUP(A779, gaming_health_data!A:N, 9, FALSE)</f>
        <v>33</v>
      </c>
      <c r="P779">
        <f>VLOOKUP(A779, gaming_health_data!A:N, 10, FALSE)</f>
        <v>70</v>
      </c>
      <c r="Q779">
        <f>VLOOKUP(A779, gaming_health_data!A:N, 11, FALSE)</f>
        <v>41</v>
      </c>
      <c r="R779">
        <f>VLOOKUP(A779, gaming_health_data!A:N, 12, FALSE)</f>
        <v>43</v>
      </c>
      <c r="S779">
        <f>VLOOKUP(A779, gaming_health_data!A:N, 13, FALSE)</f>
        <v>45</v>
      </c>
      <c r="T779">
        <f>VLOOKUP(A779, gaming_health_data!A:N, 14, FALSE)</f>
        <v>39</v>
      </c>
    </row>
    <row r="780" spans="1:20" ht="15.75">
      <c r="A780">
        <v>10796</v>
      </c>
      <c r="B780" t="s">
        <v>1657</v>
      </c>
      <c r="C780">
        <v>26</v>
      </c>
      <c r="D780" t="s">
        <v>27</v>
      </c>
      <c r="E780" t="s">
        <v>22</v>
      </c>
      <c r="F780" s="3">
        <v>173874</v>
      </c>
      <c r="G780" t="s">
        <v>17</v>
      </c>
      <c r="H780" t="s">
        <v>21</v>
      </c>
      <c r="I780" s="4" t="str">
        <f>VLOOKUP(A780, gaming_health_data!A:N, 2, FALSE)</f>
        <v>Xbox</v>
      </c>
      <c r="J780" t="str">
        <f>VLOOKUP(A780, gaming_health_data!A:N, 3, FALSE)</f>
        <v>Survival</v>
      </c>
      <c r="K780" t="str">
        <f>VLOOKUP(A780, gaming_health_data!A:N, 4, FALSE)</f>
        <v>Loneliness</v>
      </c>
      <c r="L780">
        <f>VLOOKUP(A780, gaming_health_data!A:N, 5, FALSE)</f>
        <v>1</v>
      </c>
      <c r="M780">
        <f>VLOOKUP(A780, gaming_health_data!A:N, 6, FALSE)</f>
        <v>932</v>
      </c>
      <c r="N780">
        <f>VLOOKUP(A780, gaming_health_data!A:N, 7, FALSE)</f>
        <v>9</v>
      </c>
      <c r="O780">
        <f>VLOOKUP(A780, gaming_health_data!A:N, 9, FALSE)</f>
        <v>24</v>
      </c>
      <c r="P780">
        <f>VLOOKUP(A780, gaming_health_data!A:N, 10, FALSE)</f>
        <v>14</v>
      </c>
      <c r="Q780">
        <f>VLOOKUP(A780, gaming_health_data!A:N, 11, FALSE)</f>
        <v>63</v>
      </c>
      <c r="R780">
        <f>VLOOKUP(A780, gaming_health_data!A:N, 12, FALSE)</f>
        <v>84</v>
      </c>
      <c r="S780">
        <f>VLOOKUP(A780, gaming_health_data!A:N, 13, FALSE)</f>
        <v>42</v>
      </c>
      <c r="T780">
        <f>VLOOKUP(A780, gaming_health_data!A:N, 14, FALSE)</f>
        <v>69</v>
      </c>
    </row>
    <row r="781" spans="1:20" ht="15.75">
      <c r="A781">
        <v>10797</v>
      </c>
      <c r="B781" t="s">
        <v>1658</v>
      </c>
      <c r="C781">
        <v>29</v>
      </c>
      <c r="D781" t="s">
        <v>27</v>
      </c>
      <c r="E781" t="s">
        <v>53</v>
      </c>
      <c r="F781" s="3">
        <v>198908</v>
      </c>
      <c r="G781" t="s">
        <v>21</v>
      </c>
      <c r="H781" t="s">
        <v>21</v>
      </c>
      <c r="I781" s="4" t="str">
        <f>VLOOKUP(A781, gaming_health_data!A:N, 2, FALSE)</f>
        <v>Nintendo</v>
      </c>
      <c r="J781" t="str">
        <f>VLOOKUP(A781, gaming_health_data!A:N, 3, FALSE)</f>
        <v>Sports</v>
      </c>
      <c r="K781" t="str">
        <f>VLOOKUP(A781, gaming_health_data!A:N, 4, FALSE)</f>
        <v>Escapism</v>
      </c>
      <c r="L781">
        <f>VLOOKUP(A781, gaming_health_data!A:N, 5, FALSE)</f>
        <v>11</v>
      </c>
      <c r="M781">
        <f>VLOOKUP(A781, gaming_health_data!A:N, 6, FALSE)</f>
        <v>671</v>
      </c>
      <c r="N781">
        <f>VLOOKUP(A781, gaming_health_data!A:N, 7, FALSE)</f>
        <v>4</v>
      </c>
      <c r="O781">
        <f>VLOOKUP(A781, gaming_health_data!A:N, 9, FALSE)</f>
        <v>12</v>
      </c>
      <c r="P781">
        <f>VLOOKUP(A781, gaming_health_data!A:N, 10, FALSE)</f>
        <v>59</v>
      </c>
      <c r="Q781">
        <f>VLOOKUP(A781, gaming_health_data!A:N, 11, FALSE)</f>
        <v>64</v>
      </c>
      <c r="R781">
        <f>VLOOKUP(A781, gaming_health_data!A:N, 12, FALSE)</f>
        <v>95</v>
      </c>
      <c r="S781">
        <f>VLOOKUP(A781, gaming_health_data!A:N, 13, FALSE)</f>
        <v>91</v>
      </c>
      <c r="T781">
        <f>VLOOKUP(A781, gaming_health_data!A:N, 14, FALSE)</f>
        <v>18</v>
      </c>
    </row>
    <row r="782" spans="1:20" ht="15.75">
      <c r="A782">
        <v>10798</v>
      </c>
      <c r="B782" t="s">
        <v>1659</v>
      </c>
      <c r="C782">
        <v>24</v>
      </c>
      <c r="D782" t="s">
        <v>15</v>
      </c>
      <c r="E782" t="s">
        <v>41</v>
      </c>
      <c r="F782" s="3">
        <v>92370</v>
      </c>
      <c r="G782" t="s">
        <v>17</v>
      </c>
      <c r="H782" t="s">
        <v>17</v>
      </c>
      <c r="I782" s="4" t="str">
        <f>VLOOKUP(A782, gaming_health_data!A:N, 2, FALSE)</f>
        <v>Tablet</v>
      </c>
      <c r="J782" t="str">
        <f>VLOOKUP(A782, gaming_health_data!A:N, 3, FALSE)</f>
        <v>MOBA</v>
      </c>
      <c r="K782" t="str">
        <f>VLOOKUP(A782, gaming_health_data!A:N, 4, FALSE)</f>
        <v>Social Interaction</v>
      </c>
      <c r="L782">
        <f>VLOOKUP(A782, gaming_health_data!A:N, 5, FALSE)</f>
        <v>10</v>
      </c>
      <c r="M782">
        <f>VLOOKUP(A782, gaming_health_data!A:N, 6, FALSE)</f>
        <v>435</v>
      </c>
      <c r="N782">
        <f>VLOOKUP(A782, gaming_health_data!A:N, 7, FALSE)</f>
        <v>7</v>
      </c>
      <c r="O782">
        <f>VLOOKUP(A782, gaming_health_data!A:N, 9, FALSE)</f>
        <v>74</v>
      </c>
      <c r="P782">
        <f>VLOOKUP(A782, gaming_health_data!A:N, 10, FALSE)</f>
        <v>72</v>
      </c>
      <c r="Q782">
        <f>VLOOKUP(A782, gaming_health_data!A:N, 11, FALSE)</f>
        <v>38</v>
      </c>
      <c r="R782">
        <f>VLOOKUP(A782, gaming_health_data!A:N, 12, FALSE)</f>
        <v>40</v>
      </c>
      <c r="S782">
        <f>VLOOKUP(A782, gaming_health_data!A:N, 13, FALSE)</f>
        <v>27</v>
      </c>
      <c r="T782">
        <f>VLOOKUP(A782, gaming_health_data!A:N, 14, FALSE)</f>
        <v>95</v>
      </c>
    </row>
    <row r="783" spans="1:20" ht="15.75">
      <c r="A783">
        <v>10799</v>
      </c>
      <c r="B783" t="s">
        <v>1660</v>
      </c>
      <c r="C783">
        <v>31</v>
      </c>
      <c r="D783" t="s">
        <v>15</v>
      </c>
      <c r="E783" t="s">
        <v>16</v>
      </c>
      <c r="F783" s="3">
        <v>153671</v>
      </c>
      <c r="G783" t="s">
        <v>17</v>
      </c>
      <c r="H783" t="s">
        <v>21</v>
      </c>
      <c r="I783" s="4" t="str">
        <f>VLOOKUP(A783, gaming_health_data!A:N, 2, FALSE)</f>
        <v>Xbox</v>
      </c>
      <c r="J783" t="str">
        <f>VLOOKUP(A783, gaming_health_data!A:N, 3, FALSE)</f>
        <v>Strategy</v>
      </c>
      <c r="K783" t="str">
        <f>VLOOKUP(A783, gaming_health_data!A:N, 4, FALSE)</f>
        <v>Challenge</v>
      </c>
      <c r="L783">
        <f>VLOOKUP(A783, gaming_health_data!A:N, 5, FALSE)</f>
        <v>4</v>
      </c>
      <c r="M783">
        <f>VLOOKUP(A783, gaming_health_data!A:N, 6, FALSE)</f>
        <v>381</v>
      </c>
      <c r="N783">
        <f>VLOOKUP(A783, gaming_health_data!A:N, 7, FALSE)</f>
        <v>9</v>
      </c>
      <c r="O783">
        <f>VLOOKUP(A783, gaming_health_data!A:N, 9, FALSE)</f>
        <v>10</v>
      </c>
      <c r="P783">
        <f>VLOOKUP(A783, gaming_health_data!A:N, 10, FALSE)</f>
        <v>49</v>
      </c>
      <c r="Q783">
        <f>VLOOKUP(A783, gaming_health_data!A:N, 11, FALSE)</f>
        <v>4</v>
      </c>
      <c r="R783">
        <f>VLOOKUP(A783, gaming_health_data!A:N, 12, FALSE)</f>
        <v>51</v>
      </c>
      <c r="S783">
        <f>VLOOKUP(A783, gaming_health_data!A:N, 13, FALSE)</f>
        <v>88</v>
      </c>
      <c r="T783">
        <f>VLOOKUP(A783, gaming_health_data!A:N, 14, FALSE)</f>
        <v>33</v>
      </c>
    </row>
    <row r="784" spans="1:20" ht="15.75">
      <c r="A784">
        <v>10800</v>
      </c>
      <c r="B784" t="s">
        <v>1661</v>
      </c>
      <c r="C784">
        <v>31</v>
      </c>
      <c r="D784" t="s">
        <v>27</v>
      </c>
      <c r="E784" t="s">
        <v>44</v>
      </c>
      <c r="F784" s="3">
        <v>26524</v>
      </c>
      <c r="G784" t="s">
        <v>21</v>
      </c>
      <c r="H784" t="s">
        <v>17</v>
      </c>
      <c r="I784" s="4" t="str">
        <f>VLOOKUP(A784, gaming_health_data!A:N, 2, FALSE)</f>
        <v>Cell Phone</v>
      </c>
      <c r="J784" t="str">
        <f>VLOOKUP(A784, gaming_health_data!A:N, 3, FALSE)</f>
        <v>Sports</v>
      </c>
      <c r="K784" t="str">
        <f>VLOOKUP(A784, gaming_health_data!A:N, 4, FALSE)</f>
        <v>Relaxation</v>
      </c>
      <c r="L784">
        <f>VLOOKUP(A784, gaming_health_data!A:N, 5, FALSE)</f>
        <v>10</v>
      </c>
      <c r="M784">
        <f>VLOOKUP(A784, gaming_health_data!A:N, 6, FALSE)</f>
        <v>912</v>
      </c>
      <c r="N784">
        <f>VLOOKUP(A784, gaming_health_data!A:N, 7, FALSE)</f>
        <v>9</v>
      </c>
      <c r="O784">
        <f>VLOOKUP(A784, gaming_health_data!A:N, 9, FALSE)</f>
        <v>98</v>
      </c>
      <c r="P784">
        <f>VLOOKUP(A784, gaming_health_data!A:N, 10, FALSE)</f>
        <v>12</v>
      </c>
      <c r="Q784">
        <f>VLOOKUP(A784, gaming_health_data!A:N, 11, FALSE)</f>
        <v>78</v>
      </c>
      <c r="R784">
        <f>VLOOKUP(A784, gaming_health_data!A:N, 12, FALSE)</f>
        <v>1</v>
      </c>
      <c r="S784">
        <f>VLOOKUP(A784, gaming_health_data!A:N, 13, FALSE)</f>
        <v>63</v>
      </c>
      <c r="T784">
        <f>VLOOKUP(A784, gaming_health_data!A:N, 14, FALSE)</f>
        <v>60</v>
      </c>
    </row>
    <row r="785" spans="1:20" ht="15.75">
      <c r="A785">
        <v>10801</v>
      </c>
      <c r="B785" t="s">
        <v>1662</v>
      </c>
      <c r="C785">
        <v>29</v>
      </c>
      <c r="D785" t="s">
        <v>15</v>
      </c>
      <c r="E785" t="s">
        <v>53</v>
      </c>
      <c r="F785" s="3">
        <v>68764</v>
      </c>
      <c r="G785" t="s">
        <v>17</v>
      </c>
      <c r="H785" t="s">
        <v>17</v>
      </c>
      <c r="I785" s="4" t="str">
        <f>VLOOKUP(A785, gaming_health_data!A:N, 2, FALSE)</f>
        <v>Tablet</v>
      </c>
      <c r="J785" t="str">
        <f>VLOOKUP(A785, gaming_health_data!A:N, 3, FALSE)</f>
        <v>FPS</v>
      </c>
      <c r="K785" t="str">
        <f>VLOOKUP(A785, gaming_health_data!A:N, 4, FALSE)</f>
        <v>Escapism</v>
      </c>
      <c r="L785">
        <f>VLOOKUP(A785, gaming_health_data!A:N, 5, FALSE)</f>
        <v>7</v>
      </c>
      <c r="M785">
        <f>VLOOKUP(A785, gaming_health_data!A:N, 6, FALSE)</f>
        <v>253</v>
      </c>
      <c r="N785">
        <f>VLOOKUP(A785, gaming_health_data!A:N, 7, FALSE)</f>
        <v>4</v>
      </c>
      <c r="O785">
        <f>VLOOKUP(A785, gaming_health_data!A:N, 9, FALSE)</f>
        <v>94</v>
      </c>
      <c r="P785">
        <f>VLOOKUP(A785, gaming_health_data!A:N, 10, FALSE)</f>
        <v>80</v>
      </c>
      <c r="Q785">
        <f>VLOOKUP(A785, gaming_health_data!A:N, 11, FALSE)</f>
        <v>52</v>
      </c>
      <c r="R785">
        <f>VLOOKUP(A785, gaming_health_data!A:N, 12, FALSE)</f>
        <v>12</v>
      </c>
      <c r="S785">
        <f>VLOOKUP(A785, gaming_health_data!A:N, 13, FALSE)</f>
        <v>46</v>
      </c>
      <c r="T785">
        <f>VLOOKUP(A785, gaming_health_data!A:N, 14, FALSE)</f>
        <v>42</v>
      </c>
    </row>
    <row r="786" spans="1:20" ht="15.75">
      <c r="A786">
        <v>10802</v>
      </c>
      <c r="B786" t="s">
        <v>1663</v>
      </c>
      <c r="C786">
        <v>31</v>
      </c>
      <c r="D786" t="s">
        <v>27</v>
      </c>
      <c r="E786" t="s">
        <v>27</v>
      </c>
      <c r="F786" s="3">
        <v>83744</v>
      </c>
      <c r="G786" t="s">
        <v>21</v>
      </c>
      <c r="H786" t="s">
        <v>17</v>
      </c>
      <c r="I786" s="4" t="str">
        <f>VLOOKUP(A786, gaming_health_data!A:N, 2, FALSE)</f>
        <v>Tablet</v>
      </c>
      <c r="J786" t="str">
        <f>VLOOKUP(A786, gaming_health_data!A:N, 3, FALSE)</f>
        <v>MOBA</v>
      </c>
      <c r="K786" t="str">
        <f>VLOOKUP(A786, gaming_health_data!A:N, 4, FALSE)</f>
        <v>Escapism</v>
      </c>
      <c r="L786">
        <f>VLOOKUP(A786, gaming_health_data!A:N, 5, FALSE)</f>
        <v>10</v>
      </c>
      <c r="M786">
        <f>VLOOKUP(A786, gaming_health_data!A:N, 6, FALSE)</f>
        <v>560</v>
      </c>
      <c r="N786">
        <f>VLOOKUP(A786, gaming_health_data!A:N, 7, FALSE)</f>
        <v>11</v>
      </c>
      <c r="O786">
        <f>VLOOKUP(A786, gaming_health_data!A:N, 9, FALSE)</f>
        <v>44</v>
      </c>
      <c r="P786">
        <f>VLOOKUP(A786, gaming_health_data!A:N, 10, FALSE)</f>
        <v>41</v>
      </c>
      <c r="Q786">
        <f>VLOOKUP(A786, gaming_health_data!A:N, 11, FALSE)</f>
        <v>81</v>
      </c>
      <c r="R786">
        <f>VLOOKUP(A786, gaming_health_data!A:N, 12, FALSE)</f>
        <v>56</v>
      </c>
      <c r="S786">
        <f>VLOOKUP(A786, gaming_health_data!A:N, 13, FALSE)</f>
        <v>62</v>
      </c>
      <c r="T786">
        <f>VLOOKUP(A786, gaming_health_data!A:N, 14, FALSE)</f>
        <v>86</v>
      </c>
    </row>
    <row r="787" spans="1:20" ht="15.75">
      <c r="A787">
        <v>10803</v>
      </c>
      <c r="B787" t="s">
        <v>1664</v>
      </c>
      <c r="C787">
        <v>25</v>
      </c>
      <c r="D787" t="s">
        <v>26</v>
      </c>
      <c r="E787" t="s">
        <v>27</v>
      </c>
      <c r="F787" s="3">
        <v>125729</v>
      </c>
      <c r="G787" t="s">
        <v>17</v>
      </c>
      <c r="H787" t="s">
        <v>21</v>
      </c>
      <c r="I787" s="4" t="str">
        <f>VLOOKUP(A787, gaming_health_data!A:N, 2, FALSE)</f>
        <v>Tablet</v>
      </c>
      <c r="J787" t="str">
        <f>VLOOKUP(A787, gaming_health_data!A:N, 3, FALSE)</f>
        <v>MOBA</v>
      </c>
      <c r="K787" t="str">
        <f>VLOOKUP(A787, gaming_health_data!A:N, 4, FALSE)</f>
        <v>Loneliness</v>
      </c>
      <c r="L787">
        <f>VLOOKUP(A787, gaming_health_data!A:N, 5, FALSE)</f>
        <v>9</v>
      </c>
      <c r="M787">
        <f>VLOOKUP(A787, gaming_health_data!A:N, 6, FALSE)</f>
        <v>639</v>
      </c>
      <c r="N787">
        <f>VLOOKUP(A787, gaming_health_data!A:N, 7, FALSE)</f>
        <v>10</v>
      </c>
      <c r="O787">
        <f>VLOOKUP(A787, gaming_health_data!A:N, 9, FALSE)</f>
        <v>92</v>
      </c>
      <c r="P787">
        <f>VLOOKUP(A787, gaming_health_data!A:N, 10, FALSE)</f>
        <v>16</v>
      </c>
      <c r="Q787">
        <f>VLOOKUP(A787, gaming_health_data!A:N, 11, FALSE)</f>
        <v>62</v>
      </c>
      <c r="R787">
        <f>VLOOKUP(A787, gaming_health_data!A:N, 12, FALSE)</f>
        <v>98</v>
      </c>
      <c r="S787">
        <f>VLOOKUP(A787, gaming_health_data!A:N, 13, FALSE)</f>
        <v>64</v>
      </c>
      <c r="T787">
        <f>VLOOKUP(A787, gaming_health_data!A:N, 14, FALSE)</f>
        <v>37</v>
      </c>
    </row>
    <row r="788" spans="1:20" ht="15.75">
      <c r="A788">
        <v>10804</v>
      </c>
      <c r="B788" t="s">
        <v>1665</v>
      </c>
      <c r="C788">
        <v>21</v>
      </c>
      <c r="D788" t="s">
        <v>27</v>
      </c>
      <c r="E788" t="s">
        <v>44</v>
      </c>
      <c r="F788" s="3">
        <v>13066</v>
      </c>
      <c r="G788" t="s">
        <v>21</v>
      </c>
      <c r="H788" t="s">
        <v>21</v>
      </c>
      <c r="I788" s="4" t="str">
        <f>VLOOKUP(A788, gaming_health_data!A:N, 2, FALSE)</f>
        <v>Tablet</v>
      </c>
      <c r="J788" t="str">
        <f>VLOOKUP(A788, gaming_health_data!A:N, 3, FALSE)</f>
        <v>MMORPG</v>
      </c>
      <c r="K788" t="str">
        <f>VLOOKUP(A788, gaming_health_data!A:N, 4, FALSE)</f>
        <v>Challenge</v>
      </c>
      <c r="L788">
        <f>VLOOKUP(A788, gaming_health_data!A:N, 5, FALSE)</f>
        <v>11</v>
      </c>
      <c r="M788">
        <f>VLOOKUP(A788, gaming_health_data!A:N, 6, FALSE)</f>
        <v>647</v>
      </c>
      <c r="N788">
        <f>VLOOKUP(A788, gaming_health_data!A:N, 7, FALSE)</f>
        <v>6</v>
      </c>
      <c r="O788">
        <f>VLOOKUP(A788, gaming_health_data!A:N, 9, FALSE)</f>
        <v>70</v>
      </c>
      <c r="P788">
        <f>VLOOKUP(A788, gaming_health_data!A:N, 10, FALSE)</f>
        <v>28</v>
      </c>
      <c r="Q788">
        <f>VLOOKUP(A788, gaming_health_data!A:N, 11, FALSE)</f>
        <v>35</v>
      </c>
      <c r="R788">
        <f>VLOOKUP(A788, gaming_health_data!A:N, 12, FALSE)</f>
        <v>55</v>
      </c>
      <c r="S788">
        <f>VLOOKUP(A788, gaming_health_data!A:N, 13, FALSE)</f>
        <v>97</v>
      </c>
      <c r="T788">
        <f>VLOOKUP(A788, gaming_health_data!A:N, 14, FALSE)</f>
        <v>57</v>
      </c>
    </row>
    <row r="789" spans="1:20" ht="15.75">
      <c r="A789">
        <v>10805</v>
      </c>
      <c r="B789" t="s">
        <v>1666</v>
      </c>
      <c r="C789">
        <v>21</v>
      </c>
      <c r="D789" t="s">
        <v>15</v>
      </c>
      <c r="E789" t="s">
        <v>53</v>
      </c>
      <c r="F789" s="3">
        <v>106249</v>
      </c>
      <c r="G789" t="s">
        <v>17</v>
      </c>
      <c r="H789" t="s">
        <v>17</v>
      </c>
      <c r="I789" s="4" t="str">
        <f>VLOOKUP(A789, gaming_health_data!A:N, 2, FALSE)</f>
        <v>Xbox</v>
      </c>
      <c r="J789" t="str">
        <f>VLOOKUP(A789, gaming_health_data!A:N, 3, FALSE)</f>
        <v>Racing</v>
      </c>
      <c r="K789" t="str">
        <f>VLOOKUP(A789, gaming_health_data!A:N, 4, FALSE)</f>
        <v>Escapism</v>
      </c>
      <c r="L789">
        <f>VLOOKUP(A789, gaming_health_data!A:N, 5, FALSE)</f>
        <v>11</v>
      </c>
      <c r="M789">
        <f>VLOOKUP(A789, gaming_health_data!A:N, 6, FALSE)</f>
        <v>94</v>
      </c>
      <c r="N789">
        <f>VLOOKUP(A789, gaming_health_data!A:N, 7, FALSE)</f>
        <v>6</v>
      </c>
      <c r="O789">
        <f>VLOOKUP(A789, gaming_health_data!A:N, 9, FALSE)</f>
        <v>48</v>
      </c>
      <c r="P789">
        <f>VLOOKUP(A789, gaming_health_data!A:N, 10, FALSE)</f>
        <v>68</v>
      </c>
      <c r="Q789">
        <f>VLOOKUP(A789, gaming_health_data!A:N, 11, FALSE)</f>
        <v>12</v>
      </c>
      <c r="R789">
        <f>VLOOKUP(A789, gaming_health_data!A:N, 12, FALSE)</f>
        <v>13</v>
      </c>
      <c r="S789">
        <f>VLOOKUP(A789, gaming_health_data!A:N, 13, FALSE)</f>
        <v>82</v>
      </c>
      <c r="T789">
        <f>VLOOKUP(A789, gaming_health_data!A:N, 14, FALSE)</f>
        <v>17</v>
      </c>
    </row>
    <row r="790" spans="1:20" ht="15.75">
      <c r="A790">
        <v>10806</v>
      </c>
      <c r="B790" t="s">
        <v>1667</v>
      </c>
      <c r="C790">
        <v>22</v>
      </c>
      <c r="D790" t="s">
        <v>26</v>
      </c>
      <c r="E790" t="s">
        <v>56</v>
      </c>
      <c r="F790" s="3">
        <v>68792</v>
      </c>
      <c r="G790" t="s">
        <v>21</v>
      </c>
      <c r="H790" t="s">
        <v>21</v>
      </c>
      <c r="I790" s="4" t="str">
        <f>VLOOKUP(A790, gaming_health_data!A:N, 2, FALSE)</f>
        <v>PC</v>
      </c>
      <c r="J790" t="str">
        <f>VLOOKUP(A790, gaming_health_data!A:N, 3, FALSE)</f>
        <v>Survival</v>
      </c>
      <c r="K790" t="str">
        <f>VLOOKUP(A790, gaming_health_data!A:N, 4, FALSE)</f>
        <v>Loneliness</v>
      </c>
      <c r="L790">
        <f>VLOOKUP(A790, gaming_health_data!A:N, 5, FALSE)</f>
        <v>5</v>
      </c>
      <c r="M790">
        <f>VLOOKUP(A790, gaming_health_data!A:N, 6, FALSE)</f>
        <v>164</v>
      </c>
      <c r="N790">
        <f>VLOOKUP(A790, gaming_health_data!A:N, 7, FALSE)</f>
        <v>6</v>
      </c>
      <c r="O790">
        <f>VLOOKUP(A790, gaming_health_data!A:N, 9, FALSE)</f>
        <v>92</v>
      </c>
      <c r="P790">
        <f>VLOOKUP(A790, gaming_health_data!A:N, 10, FALSE)</f>
        <v>82</v>
      </c>
      <c r="Q790">
        <f>VLOOKUP(A790, gaming_health_data!A:N, 11, FALSE)</f>
        <v>49</v>
      </c>
      <c r="R790">
        <f>VLOOKUP(A790, gaming_health_data!A:N, 12, FALSE)</f>
        <v>46</v>
      </c>
      <c r="S790">
        <f>VLOOKUP(A790, gaming_health_data!A:N, 13, FALSE)</f>
        <v>18</v>
      </c>
      <c r="T790">
        <f>VLOOKUP(A790, gaming_health_data!A:N, 14, FALSE)</f>
        <v>78</v>
      </c>
    </row>
    <row r="791" spans="1:20" ht="15.75">
      <c r="A791">
        <v>10807</v>
      </c>
      <c r="B791" t="s">
        <v>1668</v>
      </c>
      <c r="C791">
        <v>32</v>
      </c>
      <c r="D791" t="s">
        <v>27</v>
      </c>
      <c r="E791" t="s">
        <v>36</v>
      </c>
      <c r="F791" s="3">
        <v>184629</v>
      </c>
      <c r="G791" t="s">
        <v>21</v>
      </c>
      <c r="H791" t="s">
        <v>17</v>
      </c>
      <c r="I791" s="4" t="str">
        <f>VLOOKUP(A791, gaming_health_data!A:N, 2, FALSE)</f>
        <v>PlayStation</v>
      </c>
      <c r="J791" t="str">
        <f>VLOOKUP(A791, gaming_health_data!A:N, 3, FALSE)</f>
        <v>Strategy</v>
      </c>
      <c r="K791" t="str">
        <f>VLOOKUP(A791, gaming_health_data!A:N, 4, FALSE)</f>
        <v>Entertainment</v>
      </c>
      <c r="L791">
        <f>VLOOKUP(A791, gaming_health_data!A:N, 5, FALSE)</f>
        <v>3</v>
      </c>
      <c r="M791">
        <f>VLOOKUP(A791, gaming_health_data!A:N, 6, FALSE)</f>
        <v>246</v>
      </c>
      <c r="N791">
        <f>VLOOKUP(A791, gaming_health_data!A:N, 7, FALSE)</f>
        <v>9</v>
      </c>
      <c r="O791">
        <f>VLOOKUP(A791, gaming_health_data!A:N, 9, FALSE)</f>
        <v>4</v>
      </c>
      <c r="P791">
        <f>VLOOKUP(A791, gaming_health_data!A:N, 10, FALSE)</f>
        <v>48</v>
      </c>
      <c r="Q791">
        <f>VLOOKUP(A791, gaming_health_data!A:N, 11, FALSE)</f>
        <v>79</v>
      </c>
      <c r="R791">
        <f>VLOOKUP(A791, gaming_health_data!A:N, 12, FALSE)</f>
        <v>57</v>
      </c>
      <c r="S791">
        <f>VLOOKUP(A791, gaming_health_data!A:N, 13, FALSE)</f>
        <v>76</v>
      </c>
      <c r="T791">
        <f>VLOOKUP(A791, gaming_health_data!A:N, 14, FALSE)</f>
        <v>17</v>
      </c>
    </row>
    <row r="792" spans="1:20" ht="15.75">
      <c r="A792">
        <v>10808</v>
      </c>
      <c r="B792" t="s">
        <v>1669</v>
      </c>
      <c r="C792">
        <v>28</v>
      </c>
      <c r="D792" t="s">
        <v>26</v>
      </c>
      <c r="E792" t="s">
        <v>53</v>
      </c>
      <c r="F792" s="3">
        <v>181801</v>
      </c>
      <c r="G792" t="s">
        <v>17</v>
      </c>
      <c r="H792" t="s">
        <v>17</v>
      </c>
      <c r="I792" s="4" t="str">
        <f>VLOOKUP(A792, gaming_health_data!A:N, 2, FALSE)</f>
        <v>Tablet</v>
      </c>
      <c r="J792" t="str">
        <f>VLOOKUP(A792, gaming_health_data!A:N, 3, FALSE)</f>
        <v>Fighting</v>
      </c>
      <c r="K792" t="str">
        <f>VLOOKUP(A792, gaming_health_data!A:N, 4, FALSE)</f>
        <v>Escapism</v>
      </c>
      <c r="L792">
        <f>VLOOKUP(A792, gaming_health_data!A:N, 5, FALSE)</f>
        <v>11</v>
      </c>
      <c r="M792">
        <f>VLOOKUP(A792, gaming_health_data!A:N, 6, FALSE)</f>
        <v>912</v>
      </c>
      <c r="N792">
        <f>VLOOKUP(A792, gaming_health_data!A:N, 7, FALSE)</f>
        <v>6</v>
      </c>
      <c r="O792">
        <f>VLOOKUP(A792, gaming_health_data!A:N, 9, FALSE)</f>
        <v>10</v>
      </c>
      <c r="P792">
        <f>VLOOKUP(A792, gaming_health_data!A:N, 10, FALSE)</f>
        <v>5</v>
      </c>
      <c r="Q792">
        <f>VLOOKUP(A792, gaming_health_data!A:N, 11, FALSE)</f>
        <v>28</v>
      </c>
      <c r="R792">
        <f>VLOOKUP(A792, gaming_health_data!A:N, 12, FALSE)</f>
        <v>60</v>
      </c>
      <c r="S792">
        <f>VLOOKUP(A792, gaming_health_data!A:N, 13, FALSE)</f>
        <v>14</v>
      </c>
      <c r="T792">
        <f>VLOOKUP(A792, gaming_health_data!A:N, 14, FALSE)</f>
        <v>8</v>
      </c>
    </row>
    <row r="793" spans="1:20" ht="15.75">
      <c r="A793">
        <v>10809</v>
      </c>
      <c r="B793" t="s">
        <v>1670</v>
      </c>
      <c r="C793">
        <v>25</v>
      </c>
      <c r="D793" t="s">
        <v>15</v>
      </c>
      <c r="E793" t="s">
        <v>22</v>
      </c>
      <c r="F793" s="3">
        <v>164865</v>
      </c>
      <c r="G793" t="s">
        <v>21</v>
      </c>
      <c r="H793" t="s">
        <v>17</v>
      </c>
      <c r="I793" s="4" t="str">
        <f>VLOOKUP(A793, gaming_health_data!A:N, 2, FALSE)</f>
        <v>Xbox</v>
      </c>
      <c r="J793" t="str">
        <f>VLOOKUP(A793, gaming_health_data!A:N, 3, FALSE)</f>
        <v>Survival</v>
      </c>
      <c r="K793" t="str">
        <f>VLOOKUP(A793, gaming_health_data!A:N, 4, FALSE)</f>
        <v>Entertainment</v>
      </c>
      <c r="L793">
        <f>VLOOKUP(A793, gaming_health_data!A:N, 5, FALSE)</f>
        <v>7</v>
      </c>
      <c r="M793">
        <f>VLOOKUP(A793, gaming_health_data!A:N, 6, FALSE)</f>
        <v>985</v>
      </c>
      <c r="N793">
        <f>VLOOKUP(A793, gaming_health_data!A:N, 7, FALSE)</f>
        <v>11</v>
      </c>
      <c r="O793">
        <f>VLOOKUP(A793, gaming_health_data!A:N, 9, FALSE)</f>
        <v>19</v>
      </c>
      <c r="P793">
        <f>VLOOKUP(A793, gaming_health_data!A:N, 10, FALSE)</f>
        <v>62</v>
      </c>
      <c r="Q793">
        <f>VLOOKUP(A793, gaming_health_data!A:N, 11, FALSE)</f>
        <v>55</v>
      </c>
      <c r="R793">
        <f>VLOOKUP(A793, gaming_health_data!A:N, 12, FALSE)</f>
        <v>81</v>
      </c>
      <c r="S793">
        <f>VLOOKUP(A793, gaming_health_data!A:N, 13, FALSE)</f>
        <v>19</v>
      </c>
      <c r="T793">
        <f>VLOOKUP(A793, gaming_health_data!A:N, 14, FALSE)</f>
        <v>30</v>
      </c>
    </row>
    <row r="794" spans="1:20" ht="15.75">
      <c r="A794">
        <v>10810</v>
      </c>
      <c r="B794" t="s">
        <v>1671</v>
      </c>
      <c r="C794">
        <v>30</v>
      </c>
      <c r="D794" t="s">
        <v>26</v>
      </c>
      <c r="E794" t="s">
        <v>30</v>
      </c>
      <c r="F794" s="3">
        <v>49535</v>
      </c>
      <c r="G794" t="s">
        <v>21</v>
      </c>
      <c r="H794" t="s">
        <v>21</v>
      </c>
      <c r="I794" s="4" t="str">
        <f>VLOOKUP(A794, gaming_health_data!A:N, 2, FALSE)</f>
        <v>Cell Phone</v>
      </c>
      <c r="J794" t="str">
        <f>VLOOKUP(A794, gaming_health_data!A:N, 3, FALSE)</f>
        <v>Sports</v>
      </c>
      <c r="K794" t="str">
        <f>VLOOKUP(A794, gaming_health_data!A:N, 4, FALSE)</f>
        <v>Challenge</v>
      </c>
      <c r="L794">
        <f>VLOOKUP(A794, gaming_health_data!A:N, 5, FALSE)</f>
        <v>8</v>
      </c>
      <c r="M794">
        <f>VLOOKUP(A794, gaming_health_data!A:N, 6, FALSE)</f>
        <v>210</v>
      </c>
      <c r="N794">
        <f>VLOOKUP(A794, gaming_health_data!A:N, 7, FALSE)</f>
        <v>10</v>
      </c>
      <c r="O794">
        <f>VLOOKUP(A794, gaming_health_data!A:N, 9, FALSE)</f>
        <v>25</v>
      </c>
      <c r="P794">
        <f>VLOOKUP(A794, gaming_health_data!A:N, 10, FALSE)</f>
        <v>33</v>
      </c>
      <c r="Q794">
        <f>VLOOKUP(A794, gaming_health_data!A:N, 11, FALSE)</f>
        <v>56</v>
      </c>
      <c r="R794">
        <f>VLOOKUP(A794, gaming_health_data!A:N, 12, FALSE)</f>
        <v>14</v>
      </c>
      <c r="S794">
        <f>VLOOKUP(A794, gaming_health_data!A:N, 13, FALSE)</f>
        <v>96</v>
      </c>
      <c r="T794">
        <f>VLOOKUP(A794, gaming_health_data!A:N, 14, FALSE)</f>
        <v>72</v>
      </c>
    </row>
    <row r="795" spans="1:20" ht="15.75">
      <c r="A795">
        <v>10811</v>
      </c>
      <c r="B795" t="s">
        <v>1672</v>
      </c>
      <c r="C795">
        <v>20</v>
      </c>
      <c r="D795" t="s">
        <v>15</v>
      </c>
      <c r="E795" t="s">
        <v>27</v>
      </c>
      <c r="F795" s="3">
        <v>60342</v>
      </c>
      <c r="G795" t="s">
        <v>21</v>
      </c>
      <c r="H795" t="s">
        <v>17</v>
      </c>
      <c r="I795" s="4" t="str">
        <f>VLOOKUP(A795, gaming_health_data!A:N, 2, FALSE)</f>
        <v>Tablet</v>
      </c>
      <c r="J795" t="str">
        <f>VLOOKUP(A795, gaming_health_data!A:N, 3, FALSE)</f>
        <v>Racing</v>
      </c>
      <c r="K795" t="str">
        <f>VLOOKUP(A795, gaming_health_data!A:N, 4, FALSE)</f>
        <v>Challenge</v>
      </c>
      <c r="L795">
        <f>VLOOKUP(A795, gaming_health_data!A:N, 5, FALSE)</f>
        <v>6</v>
      </c>
      <c r="M795">
        <f>VLOOKUP(A795, gaming_health_data!A:N, 6, FALSE)</f>
        <v>527</v>
      </c>
      <c r="N795">
        <f>VLOOKUP(A795, gaming_health_data!A:N, 7, FALSE)</f>
        <v>10</v>
      </c>
      <c r="O795">
        <f>VLOOKUP(A795, gaming_health_data!A:N, 9, FALSE)</f>
        <v>34</v>
      </c>
      <c r="P795">
        <f>VLOOKUP(A795, gaming_health_data!A:N, 10, FALSE)</f>
        <v>81</v>
      </c>
      <c r="Q795">
        <f>VLOOKUP(A795, gaming_health_data!A:N, 11, FALSE)</f>
        <v>75</v>
      </c>
      <c r="R795">
        <f>VLOOKUP(A795, gaming_health_data!A:N, 12, FALSE)</f>
        <v>92</v>
      </c>
      <c r="S795">
        <f>VLOOKUP(A795, gaming_health_data!A:N, 13, FALSE)</f>
        <v>50</v>
      </c>
      <c r="T795">
        <f>VLOOKUP(A795, gaming_health_data!A:N, 14, FALSE)</f>
        <v>11</v>
      </c>
    </row>
    <row r="796" spans="1:20" ht="15.75">
      <c r="A796">
        <v>10812</v>
      </c>
      <c r="B796" t="s">
        <v>1673</v>
      </c>
      <c r="C796">
        <v>34</v>
      </c>
      <c r="D796" t="s">
        <v>27</v>
      </c>
      <c r="E796" t="s">
        <v>54</v>
      </c>
      <c r="F796" s="3">
        <v>91358</v>
      </c>
      <c r="G796" t="s">
        <v>17</v>
      </c>
      <c r="H796" t="s">
        <v>17</v>
      </c>
      <c r="I796" s="4" t="str">
        <f>VLOOKUP(A796, gaming_health_data!A:N, 2, FALSE)</f>
        <v>PC</v>
      </c>
      <c r="J796" t="str">
        <f>VLOOKUP(A796, gaming_health_data!A:N, 3, FALSE)</f>
        <v>Survival</v>
      </c>
      <c r="K796" t="str">
        <f>VLOOKUP(A796, gaming_health_data!A:N, 4, FALSE)</f>
        <v>Escapism</v>
      </c>
      <c r="L796">
        <f>VLOOKUP(A796, gaming_health_data!A:N, 5, FALSE)</f>
        <v>3</v>
      </c>
      <c r="M796">
        <f>VLOOKUP(A796, gaming_health_data!A:N, 6, FALSE)</f>
        <v>300</v>
      </c>
      <c r="N796">
        <f>VLOOKUP(A796, gaming_health_data!A:N, 7, FALSE)</f>
        <v>5</v>
      </c>
      <c r="O796">
        <f>VLOOKUP(A796, gaming_health_data!A:N, 9, FALSE)</f>
        <v>55</v>
      </c>
      <c r="P796">
        <f>VLOOKUP(A796, gaming_health_data!A:N, 10, FALSE)</f>
        <v>30</v>
      </c>
      <c r="Q796">
        <f>VLOOKUP(A796, gaming_health_data!A:N, 11, FALSE)</f>
        <v>56</v>
      </c>
      <c r="R796">
        <f>VLOOKUP(A796, gaming_health_data!A:N, 12, FALSE)</f>
        <v>24</v>
      </c>
      <c r="S796">
        <f>VLOOKUP(A796, gaming_health_data!A:N, 13, FALSE)</f>
        <v>63</v>
      </c>
      <c r="T796">
        <f>VLOOKUP(A796, gaming_health_data!A:N, 14, FALSE)</f>
        <v>41</v>
      </c>
    </row>
    <row r="797" spans="1:20" ht="15.75">
      <c r="A797">
        <v>10813</v>
      </c>
      <c r="B797" t="s">
        <v>1674</v>
      </c>
      <c r="C797">
        <v>22</v>
      </c>
      <c r="D797" t="s">
        <v>27</v>
      </c>
      <c r="E797" t="s">
        <v>30</v>
      </c>
      <c r="F797" s="3">
        <v>80805</v>
      </c>
      <c r="G797" t="s">
        <v>17</v>
      </c>
      <c r="H797" t="s">
        <v>17</v>
      </c>
      <c r="I797" s="4" t="str">
        <f>VLOOKUP(A797, gaming_health_data!A:N, 2, FALSE)</f>
        <v>Xbox</v>
      </c>
      <c r="J797" t="str">
        <f>VLOOKUP(A797, gaming_health_data!A:N, 3, FALSE)</f>
        <v>MOBA</v>
      </c>
      <c r="K797" t="str">
        <f>VLOOKUP(A797, gaming_health_data!A:N, 4, FALSE)</f>
        <v>Challenge</v>
      </c>
      <c r="L797">
        <f>VLOOKUP(A797, gaming_health_data!A:N, 5, FALSE)</f>
        <v>9</v>
      </c>
      <c r="M797">
        <f>VLOOKUP(A797, gaming_health_data!A:N, 6, FALSE)</f>
        <v>891</v>
      </c>
      <c r="N797">
        <f>VLOOKUP(A797, gaming_health_data!A:N, 7, FALSE)</f>
        <v>8</v>
      </c>
      <c r="O797">
        <f>VLOOKUP(A797, gaming_health_data!A:N, 9, FALSE)</f>
        <v>49</v>
      </c>
      <c r="P797">
        <f>VLOOKUP(A797, gaming_health_data!A:N, 10, FALSE)</f>
        <v>64</v>
      </c>
      <c r="Q797">
        <f>VLOOKUP(A797, gaming_health_data!A:N, 11, FALSE)</f>
        <v>59</v>
      </c>
      <c r="R797">
        <f>VLOOKUP(A797, gaming_health_data!A:N, 12, FALSE)</f>
        <v>60</v>
      </c>
      <c r="S797">
        <f>VLOOKUP(A797, gaming_health_data!A:N, 13, FALSE)</f>
        <v>97</v>
      </c>
      <c r="T797">
        <f>VLOOKUP(A797, gaming_health_data!A:N, 14, FALSE)</f>
        <v>97</v>
      </c>
    </row>
    <row r="798" spans="1:20" ht="15.75">
      <c r="A798">
        <v>10814</v>
      </c>
      <c r="B798" t="s">
        <v>1675</v>
      </c>
      <c r="C798">
        <v>28</v>
      </c>
      <c r="D798" t="s">
        <v>15</v>
      </c>
      <c r="E798" t="s">
        <v>39</v>
      </c>
      <c r="F798" s="3">
        <v>59771</v>
      </c>
      <c r="G798" t="s">
        <v>17</v>
      </c>
      <c r="H798" t="s">
        <v>17</v>
      </c>
      <c r="I798" s="4" t="str">
        <f>VLOOKUP(A798, gaming_health_data!A:N, 2, FALSE)</f>
        <v>PC</v>
      </c>
      <c r="J798" t="str">
        <f>VLOOKUP(A798, gaming_health_data!A:N, 3, FALSE)</f>
        <v>MOBA</v>
      </c>
      <c r="K798" t="str">
        <f>VLOOKUP(A798, gaming_health_data!A:N, 4, FALSE)</f>
        <v>Entertainment</v>
      </c>
      <c r="L798">
        <f>VLOOKUP(A798, gaming_health_data!A:N, 5, FALSE)</f>
        <v>7</v>
      </c>
      <c r="M798">
        <f>VLOOKUP(A798, gaming_health_data!A:N, 6, FALSE)</f>
        <v>189</v>
      </c>
      <c r="N798">
        <f>VLOOKUP(A798, gaming_health_data!A:N, 7, FALSE)</f>
        <v>10</v>
      </c>
      <c r="O798">
        <f>VLOOKUP(A798, gaming_health_data!A:N, 9, FALSE)</f>
        <v>73</v>
      </c>
      <c r="P798">
        <f>VLOOKUP(A798, gaming_health_data!A:N, 10, FALSE)</f>
        <v>80</v>
      </c>
      <c r="Q798">
        <f>VLOOKUP(A798, gaming_health_data!A:N, 11, FALSE)</f>
        <v>44</v>
      </c>
      <c r="R798">
        <f>VLOOKUP(A798, gaming_health_data!A:N, 12, FALSE)</f>
        <v>80</v>
      </c>
      <c r="S798">
        <f>VLOOKUP(A798, gaming_health_data!A:N, 13, FALSE)</f>
        <v>9</v>
      </c>
      <c r="T798">
        <f>VLOOKUP(A798, gaming_health_data!A:N, 14, FALSE)</f>
        <v>22</v>
      </c>
    </row>
    <row r="799" spans="1:20" ht="15.75">
      <c r="A799">
        <v>10815</v>
      </c>
      <c r="B799" t="s">
        <v>1676</v>
      </c>
      <c r="C799">
        <v>22</v>
      </c>
      <c r="D799" t="s">
        <v>27</v>
      </c>
      <c r="E799" t="s">
        <v>41</v>
      </c>
      <c r="F799" s="3">
        <v>169451</v>
      </c>
      <c r="G799" t="s">
        <v>17</v>
      </c>
      <c r="H799" t="s">
        <v>17</v>
      </c>
      <c r="I799" s="4" t="str">
        <f>VLOOKUP(A799, gaming_health_data!A:N, 2, FALSE)</f>
        <v>PlayStation</v>
      </c>
      <c r="J799" t="str">
        <f>VLOOKUP(A799, gaming_health_data!A:N, 3, FALSE)</f>
        <v>MOBA</v>
      </c>
      <c r="K799" t="str">
        <f>VLOOKUP(A799, gaming_health_data!A:N, 4, FALSE)</f>
        <v>Social Interaction</v>
      </c>
      <c r="L799">
        <f>VLOOKUP(A799, gaming_health_data!A:N, 5, FALSE)</f>
        <v>9</v>
      </c>
      <c r="M799">
        <f>VLOOKUP(A799, gaming_health_data!A:N, 6, FALSE)</f>
        <v>221</v>
      </c>
      <c r="N799">
        <f>VLOOKUP(A799, gaming_health_data!A:N, 7, FALSE)</f>
        <v>10</v>
      </c>
      <c r="O799">
        <f>VLOOKUP(A799, gaming_health_data!A:N, 9, FALSE)</f>
        <v>37</v>
      </c>
      <c r="P799">
        <f>VLOOKUP(A799, gaming_health_data!A:N, 10, FALSE)</f>
        <v>76</v>
      </c>
      <c r="Q799">
        <f>VLOOKUP(A799, gaming_health_data!A:N, 11, FALSE)</f>
        <v>6</v>
      </c>
      <c r="R799">
        <f>VLOOKUP(A799, gaming_health_data!A:N, 12, FALSE)</f>
        <v>47</v>
      </c>
      <c r="S799">
        <f>VLOOKUP(A799, gaming_health_data!A:N, 13, FALSE)</f>
        <v>64</v>
      </c>
      <c r="T799">
        <f>VLOOKUP(A799, gaming_health_data!A:N, 14, FALSE)</f>
        <v>16</v>
      </c>
    </row>
    <row r="800" spans="1:20" ht="15.75">
      <c r="A800">
        <v>10816</v>
      </c>
      <c r="B800" t="s">
        <v>1677</v>
      </c>
      <c r="C800">
        <v>25</v>
      </c>
      <c r="D800" t="s">
        <v>26</v>
      </c>
      <c r="E800" t="s">
        <v>54</v>
      </c>
      <c r="F800" s="3">
        <v>44737</v>
      </c>
      <c r="G800" t="s">
        <v>17</v>
      </c>
      <c r="H800" t="s">
        <v>21</v>
      </c>
      <c r="I800" s="4" t="str">
        <f>VLOOKUP(A800, gaming_health_data!A:N, 2, FALSE)</f>
        <v>Nintendo</v>
      </c>
      <c r="J800" t="str">
        <f>VLOOKUP(A800, gaming_health_data!A:N, 3, FALSE)</f>
        <v>Fighting</v>
      </c>
      <c r="K800" t="str">
        <f>VLOOKUP(A800, gaming_health_data!A:N, 4, FALSE)</f>
        <v>Entertainment</v>
      </c>
      <c r="L800">
        <f>VLOOKUP(A800, gaming_health_data!A:N, 5, FALSE)</f>
        <v>9</v>
      </c>
      <c r="M800">
        <f>VLOOKUP(A800, gaming_health_data!A:N, 6, FALSE)</f>
        <v>879</v>
      </c>
      <c r="N800">
        <f>VLOOKUP(A800, gaming_health_data!A:N, 7, FALSE)</f>
        <v>10</v>
      </c>
      <c r="O800">
        <f>VLOOKUP(A800, gaming_health_data!A:N, 9, FALSE)</f>
        <v>92</v>
      </c>
      <c r="P800">
        <f>VLOOKUP(A800, gaming_health_data!A:N, 10, FALSE)</f>
        <v>51</v>
      </c>
      <c r="Q800">
        <f>VLOOKUP(A800, gaming_health_data!A:N, 11, FALSE)</f>
        <v>25</v>
      </c>
      <c r="R800">
        <f>VLOOKUP(A800, gaming_health_data!A:N, 12, FALSE)</f>
        <v>92</v>
      </c>
      <c r="S800">
        <f>VLOOKUP(A800, gaming_health_data!A:N, 13, FALSE)</f>
        <v>86</v>
      </c>
      <c r="T800">
        <f>VLOOKUP(A800, gaming_health_data!A:N, 14, FALSE)</f>
        <v>53</v>
      </c>
    </row>
    <row r="801" spans="1:20" ht="15.75">
      <c r="A801">
        <v>10817</v>
      </c>
      <c r="B801" t="s">
        <v>1678</v>
      </c>
      <c r="C801">
        <v>29</v>
      </c>
      <c r="D801" t="s">
        <v>27</v>
      </c>
      <c r="E801" t="s">
        <v>22</v>
      </c>
      <c r="F801" s="3">
        <v>86730</v>
      </c>
      <c r="G801" t="s">
        <v>17</v>
      </c>
      <c r="H801" t="s">
        <v>21</v>
      </c>
      <c r="I801" s="4" t="str">
        <f>VLOOKUP(A801, gaming_health_data!A:N, 2, FALSE)</f>
        <v>PC</v>
      </c>
      <c r="J801" t="str">
        <f>VLOOKUP(A801, gaming_health_data!A:N, 3, FALSE)</f>
        <v>Horror</v>
      </c>
      <c r="K801" t="str">
        <f>VLOOKUP(A801, gaming_health_data!A:N, 4, FALSE)</f>
        <v>Social Interaction</v>
      </c>
      <c r="L801">
        <f>VLOOKUP(A801, gaming_health_data!A:N, 5, FALSE)</f>
        <v>6</v>
      </c>
      <c r="M801">
        <f>VLOOKUP(A801, gaming_health_data!A:N, 6, FALSE)</f>
        <v>251</v>
      </c>
      <c r="N801">
        <f>VLOOKUP(A801, gaming_health_data!A:N, 7, FALSE)</f>
        <v>7</v>
      </c>
      <c r="O801">
        <f>VLOOKUP(A801, gaming_health_data!A:N, 9, FALSE)</f>
        <v>20</v>
      </c>
      <c r="P801">
        <f>VLOOKUP(A801, gaming_health_data!A:N, 10, FALSE)</f>
        <v>37</v>
      </c>
      <c r="Q801">
        <f>VLOOKUP(A801, gaming_health_data!A:N, 11, FALSE)</f>
        <v>84</v>
      </c>
      <c r="R801">
        <f>VLOOKUP(A801, gaming_health_data!A:N, 12, FALSE)</f>
        <v>30</v>
      </c>
      <c r="S801">
        <f>VLOOKUP(A801, gaming_health_data!A:N, 13, FALSE)</f>
        <v>53</v>
      </c>
      <c r="T801">
        <f>VLOOKUP(A801, gaming_health_data!A:N, 14, FALSE)</f>
        <v>61</v>
      </c>
    </row>
    <row r="802" spans="1:20" ht="15.75">
      <c r="A802">
        <v>10818</v>
      </c>
      <c r="B802" t="s">
        <v>1679</v>
      </c>
      <c r="C802">
        <v>29</v>
      </c>
      <c r="D802" t="s">
        <v>27</v>
      </c>
      <c r="E802" t="s">
        <v>44</v>
      </c>
      <c r="F802" s="3">
        <v>120917</v>
      </c>
      <c r="G802" t="s">
        <v>17</v>
      </c>
      <c r="H802" t="s">
        <v>21</v>
      </c>
      <c r="I802" s="4" t="str">
        <f>VLOOKUP(A802, gaming_health_data!A:N, 2, FALSE)</f>
        <v>Nintendo</v>
      </c>
      <c r="J802" t="str">
        <f>VLOOKUP(A802, gaming_health_data!A:N, 3, FALSE)</f>
        <v>MOBA</v>
      </c>
      <c r="K802" t="str">
        <f>VLOOKUP(A802, gaming_health_data!A:N, 4, FALSE)</f>
        <v>Relaxation</v>
      </c>
      <c r="L802">
        <f>VLOOKUP(A802, gaming_health_data!A:N, 5, FALSE)</f>
        <v>3</v>
      </c>
      <c r="M802">
        <f>VLOOKUP(A802, gaming_health_data!A:N, 6, FALSE)</f>
        <v>826</v>
      </c>
      <c r="N802">
        <f>VLOOKUP(A802, gaming_health_data!A:N, 7, FALSE)</f>
        <v>4</v>
      </c>
      <c r="O802">
        <f>VLOOKUP(A802, gaming_health_data!A:N, 9, FALSE)</f>
        <v>81</v>
      </c>
      <c r="P802">
        <f>VLOOKUP(A802, gaming_health_data!A:N, 10, FALSE)</f>
        <v>83</v>
      </c>
      <c r="Q802">
        <f>VLOOKUP(A802, gaming_health_data!A:N, 11, FALSE)</f>
        <v>84</v>
      </c>
      <c r="R802">
        <f>VLOOKUP(A802, gaming_health_data!A:N, 12, FALSE)</f>
        <v>65</v>
      </c>
      <c r="S802">
        <f>VLOOKUP(A802, gaming_health_data!A:N, 13, FALSE)</f>
        <v>34</v>
      </c>
      <c r="T802">
        <f>VLOOKUP(A802, gaming_health_data!A:N, 14, FALSE)</f>
        <v>88</v>
      </c>
    </row>
    <row r="803" spans="1:20" ht="15.75">
      <c r="A803">
        <v>10819</v>
      </c>
      <c r="B803" t="s">
        <v>1680</v>
      </c>
      <c r="C803">
        <v>24</v>
      </c>
      <c r="D803" t="s">
        <v>15</v>
      </c>
      <c r="E803" t="s">
        <v>53</v>
      </c>
      <c r="F803" s="3">
        <v>155742</v>
      </c>
      <c r="G803" t="s">
        <v>17</v>
      </c>
      <c r="H803" t="s">
        <v>21</v>
      </c>
      <c r="I803" s="4" t="str">
        <f>VLOOKUP(A803, gaming_health_data!A:N, 2, FALSE)</f>
        <v>Cell Phone</v>
      </c>
      <c r="J803" t="str">
        <f>VLOOKUP(A803, gaming_health_data!A:N, 3, FALSE)</f>
        <v>Racing</v>
      </c>
      <c r="K803" t="str">
        <f>VLOOKUP(A803, gaming_health_data!A:N, 4, FALSE)</f>
        <v>Stress Relief</v>
      </c>
      <c r="L803">
        <f>VLOOKUP(A803, gaming_health_data!A:N, 5, FALSE)</f>
        <v>2</v>
      </c>
      <c r="M803">
        <f>VLOOKUP(A803, gaming_health_data!A:N, 6, FALSE)</f>
        <v>308</v>
      </c>
      <c r="N803">
        <f>VLOOKUP(A803, gaming_health_data!A:N, 7, FALSE)</f>
        <v>4</v>
      </c>
      <c r="O803">
        <f>VLOOKUP(A803, gaming_health_data!A:N, 9, FALSE)</f>
        <v>1</v>
      </c>
      <c r="P803">
        <f>VLOOKUP(A803, gaming_health_data!A:N, 10, FALSE)</f>
        <v>19</v>
      </c>
      <c r="Q803">
        <f>VLOOKUP(A803, gaming_health_data!A:N, 11, FALSE)</f>
        <v>72</v>
      </c>
      <c r="R803">
        <f>VLOOKUP(A803, gaming_health_data!A:N, 12, FALSE)</f>
        <v>30</v>
      </c>
      <c r="S803">
        <f>VLOOKUP(A803, gaming_health_data!A:N, 13, FALSE)</f>
        <v>50</v>
      </c>
      <c r="T803">
        <f>VLOOKUP(A803, gaming_health_data!A:N, 14, FALSE)</f>
        <v>20</v>
      </c>
    </row>
    <row r="804" spans="1:20" ht="15.75">
      <c r="A804">
        <v>10820</v>
      </c>
      <c r="B804" t="s">
        <v>1681</v>
      </c>
      <c r="C804">
        <v>29</v>
      </c>
      <c r="D804" t="s">
        <v>15</v>
      </c>
      <c r="E804" t="s">
        <v>39</v>
      </c>
      <c r="F804" s="3">
        <v>181872</v>
      </c>
      <c r="G804" t="s">
        <v>21</v>
      </c>
      <c r="H804" t="s">
        <v>21</v>
      </c>
      <c r="I804" s="4" t="str">
        <f>VLOOKUP(A804, gaming_health_data!A:N, 2, FALSE)</f>
        <v>Tablet</v>
      </c>
      <c r="J804" t="str">
        <f>VLOOKUP(A804, gaming_health_data!A:N, 3, FALSE)</f>
        <v>Fighting</v>
      </c>
      <c r="K804" t="str">
        <f>VLOOKUP(A804, gaming_health_data!A:N, 4, FALSE)</f>
        <v>Boredom</v>
      </c>
      <c r="L804">
        <f>VLOOKUP(A804, gaming_health_data!A:N, 5, FALSE)</f>
        <v>11</v>
      </c>
      <c r="M804">
        <f>VLOOKUP(A804, gaming_health_data!A:N, 6, FALSE)</f>
        <v>896</v>
      </c>
      <c r="N804">
        <f>VLOOKUP(A804, gaming_health_data!A:N, 7, FALSE)</f>
        <v>11</v>
      </c>
      <c r="O804">
        <f>VLOOKUP(A804, gaming_health_data!A:N, 9, FALSE)</f>
        <v>52</v>
      </c>
      <c r="P804">
        <f>VLOOKUP(A804, gaming_health_data!A:N, 10, FALSE)</f>
        <v>74</v>
      </c>
      <c r="Q804">
        <f>VLOOKUP(A804, gaming_health_data!A:N, 11, FALSE)</f>
        <v>32</v>
      </c>
      <c r="R804">
        <f>VLOOKUP(A804, gaming_health_data!A:N, 12, FALSE)</f>
        <v>46</v>
      </c>
      <c r="S804">
        <f>VLOOKUP(A804, gaming_health_data!A:N, 13, FALSE)</f>
        <v>10</v>
      </c>
      <c r="T804">
        <f>VLOOKUP(A804, gaming_health_data!A:N, 14, FALSE)</f>
        <v>1</v>
      </c>
    </row>
    <row r="805" spans="1:20" ht="15.75">
      <c r="A805">
        <v>10821</v>
      </c>
      <c r="B805" t="s">
        <v>1682</v>
      </c>
      <c r="C805">
        <v>33</v>
      </c>
      <c r="D805" t="s">
        <v>15</v>
      </c>
      <c r="E805" t="s">
        <v>36</v>
      </c>
      <c r="F805" s="3">
        <v>707</v>
      </c>
      <c r="G805" t="s">
        <v>17</v>
      </c>
      <c r="H805" t="s">
        <v>21</v>
      </c>
      <c r="I805" s="4" t="str">
        <f>VLOOKUP(A805, gaming_health_data!A:N, 2, FALSE)</f>
        <v>PlayStation</v>
      </c>
      <c r="J805" t="str">
        <f>VLOOKUP(A805, gaming_health_data!A:N, 3, FALSE)</f>
        <v>Strategy</v>
      </c>
      <c r="K805" t="str">
        <f>VLOOKUP(A805, gaming_health_data!A:N, 4, FALSE)</f>
        <v>Challenge</v>
      </c>
      <c r="L805">
        <f>VLOOKUP(A805, gaming_health_data!A:N, 5, FALSE)</f>
        <v>10</v>
      </c>
      <c r="M805">
        <f>VLOOKUP(A805, gaming_health_data!A:N, 6, FALSE)</f>
        <v>390</v>
      </c>
      <c r="N805">
        <f>VLOOKUP(A805, gaming_health_data!A:N, 7, FALSE)</f>
        <v>5</v>
      </c>
      <c r="O805">
        <f>VLOOKUP(A805, gaming_health_data!A:N, 9, FALSE)</f>
        <v>94</v>
      </c>
      <c r="P805">
        <f>VLOOKUP(A805, gaming_health_data!A:N, 10, FALSE)</f>
        <v>84</v>
      </c>
      <c r="Q805">
        <f>VLOOKUP(A805, gaming_health_data!A:N, 11, FALSE)</f>
        <v>50</v>
      </c>
      <c r="R805">
        <f>VLOOKUP(A805, gaming_health_data!A:N, 12, FALSE)</f>
        <v>94</v>
      </c>
      <c r="S805">
        <f>VLOOKUP(A805, gaming_health_data!A:N, 13, FALSE)</f>
        <v>40</v>
      </c>
      <c r="T805">
        <f>VLOOKUP(A805, gaming_health_data!A:N, 14, FALSE)</f>
        <v>4</v>
      </c>
    </row>
    <row r="806" spans="1:20" ht="15.75">
      <c r="A806">
        <v>10822</v>
      </c>
      <c r="B806" t="s">
        <v>1683</v>
      </c>
      <c r="C806">
        <v>32</v>
      </c>
      <c r="D806" t="s">
        <v>26</v>
      </c>
      <c r="E806" t="s">
        <v>22</v>
      </c>
      <c r="F806" s="3">
        <v>149967</v>
      </c>
      <c r="G806" t="s">
        <v>21</v>
      </c>
      <c r="H806" t="s">
        <v>17</v>
      </c>
      <c r="I806" s="4" t="str">
        <f>VLOOKUP(A806, gaming_health_data!A:N, 2, FALSE)</f>
        <v>Tablet</v>
      </c>
      <c r="J806" t="str">
        <f>VLOOKUP(A806, gaming_health_data!A:N, 3, FALSE)</f>
        <v>FPS</v>
      </c>
      <c r="K806" t="str">
        <f>VLOOKUP(A806, gaming_health_data!A:N, 4, FALSE)</f>
        <v>Stress Relief</v>
      </c>
      <c r="L806">
        <f>VLOOKUP(A806, gaming_health_data!A:N, 5, FALSE)</f>
        <v>11</v>
      </c>
      <c r="M806">
        <f>VLOOKUP(A806, gaming_health_data!A:N, 6, FALSE)</f>
        <v>52</v>
      </c>
      <c r="N806">
        <f>VLOOKUP(A806, gaming_health_data!A:N, 7, FALSE)</f>
        <v>11</v>
      </c>
      <c r="O806">
        <f>VLOOKUP(A806, gaming_health_data!A:N, 9, FALSE)</f>
        <v>34</v>
      </c>
      <c r="P806">
        <f>VLOOKUP(A806, gaming_health_data!A:N, 10, FALSE)</f>
        <v>67</v>
      </c>
      <c r="Q806">
        <f>VLOOKUP(A806, gaming_health_data!A:N, 11, FALSE)</f>
        <v>5</v>
      </c>
      <c r="R806">
        <f>VLOOKUP(A806, gaming_health_data!A:N, 12, FALSE)</f>
        <v>32</v>
      </c>
      <c r="S806">
        <f>VLOOKUP(A806, gaming_health_data!A:N, 13, FALSE)</f>
        <v>73</v>
      </c>
      <c r="T806">
        <f>VLOOKUP(A806, gaming_health_data!A:N, 14, FALSE)</f>
        <v>60</v>
      </c>
    </row>
    <row r="807" spans="1:20" ht="15.75">
      <c r="A807">
        <v>10823</v>
      </c>
      <c r="B807" t="s">
        <v>1684</v>
      </c>
      <c r="C807">
        <v>23</v>
      </c>
      <c r="D807" t="s">
        <v>26</v>
      </c>
      <c r="E807" t="s">
        <v>16</v>
      </c>
      <c r="F807" s="3">
        <v>75437</v>
      </c>
      <c r="G807" t="s">
        <v>21</v>
      </c>
      <c r="H807" t="s">
        <v>17</v>
      </c>
      <c r="I807" s="4" t="str">
        <f>VLOOKUP(A807, gaming_health_data!A:N, 2, FALSE)</f>
        <v>Tablet</v>
      </c>
      <c r="J807" t="str">
        <f>VLOOKUP(A807, gaming_health_data!A:N, 3, FALSE)</f>
        <v>FPS</v>
      </c>
      <c r="K807" t="str">
        <f>VLOOKUP(A807, gaming_health_data!A:N, 4, FALSE)</f>
        <v>Habit</v>
      </c>
      <c r="L807">
        <f>VLOOKUP(A807, gaming_health_data!A:N, 5, FALSE)</f>
        <v>2</v>
      </c>
      <c r="M807">
        <f>VLOOKUP(A807, gaming_health_data!A:N, 6, FALSE)</f>
        <v>475</v>
      </c>
      <c r="N807">
        <f>VLOOKUP(A807, gaming_health_data!A:N, 7, FALSE)</f>
        <v>7</v>
      </c>
      <c r="O807">
        <f>VLOOKUP(A807, gaming_health_data!A:N, 9, FALSE)</f>
        <v>97</v>
      </c>
      <c r="P807">
        <f>VLOOKUP(A807, gaming_health_data!A:N, 10, FALSE)</f>
        <v>59</v>
      </c>
      <c r="Q807">
        <f>VLOOKUP(A807, gaming_health_data!A:N, 11, FALSE)</f>
        <v>81</v>
      </c>
      <c r="R807">
        <f>VLOOKUP(A807, gaming_health_data!A:N, 12, FALSE)</f>
        <v>95</v>
      </c>
      <c r="S807">
        <f>VLOOKUP(A807, gaming_health_data!A:N, 13, FALSE)</f>
        <v>3</v>
      </c>
      <c r="T807">
        <f>VLOOKUP(A807, gaming_health_data!A:N, 14, FALSE)</f>
        <v>4</v>
      </c>
    </row>
    <row r="808" spans="1:20" ht="15.75">
      <c r="A808">
        <v>10824</v>
      </c>
      <c r="B808" t="s">
        <v>1685</v>
      </c>
      <c r="C808">
        <v>23</v>
      </c>
      <c r="D808" t="s">
        <v>26</v>
      </c>
      <c r="E808" t="s">
        <v>49</v>
      </c>
      <c r="F808" s="3">
        <v>135229</v>
      </c>
      <c r="G808" t="s">
        <v>21</v>
      </c>
      <c r="H808" t="s">
        <v>17</v>
      </c>
      <c r="I808" s="4" t="str">
        <f>VLOOKUP(A808, gaming_health_data!A:N, 2, FALSE)</f>
        <v>Nintendo</v>
      </c>
      <c r="J808" t="str">
        <f>VLOOKUP(A808, gaming_health_data!A:N, 3, FALSE)</f>
        <v>MMORPG</v>
      </c>
      <c r="K808" t="str">
        <f>VLOOKUP(A808, gaming_health_data!A:N, 4, FALSE)</f>
        <v>Escapism</v>
      </c>
      <c r="L808">
        <f>VLOOKUP(A808, gaming_health_data!A:N, 5, FALSE)</f>
        <v>8</v>
      </c>
      <c r="M808">
        <f>VLOOKUP(A808, gaming_health_data!A:N, 6, FALSE)</f>
        <v>713</v>
      </c>
      <c r="N808">
        <f>VLOOKUP(A808, gaming_health_data!A:N, 7, FALSE)</f>
        <v>10</v>
      </c>
      <c r="O808">
        <f>VLOOKUP(A808, gaming_health_data!A:N, 9, FALSE)</f>
        <v>63</v>
      </c>
      <c r="P808">
        <f>VLOOKUP(A808, gaming_health_data!A:N, 10, FALSE)</f>
        <v>18</v>
      </c>
      <c r="Q808">
        <f>VLOOKUP(A808, gaming_health_data!A:N, 11, FALSE)</f>
        <v>31</v>
      </c>
      <c r="R808">
        <f>VLOOKUP(A808, gaming_health_data!A:N, 12, FALSE)</f>
        <v>70</v>
      </c>
      <c r="S808">
        <f>VLOOKUP(A808, gaming_health_data!A:N, 13, FALSE)</f>
        <v>97</v>
      </c>
      <c r="T808">
        <f>VLOOKUP(A808, gaming_health_data!A:N, 14, FALSE)</f>
        <v>89</v>
      </c>
    </row>
    <row r="809" spans="1:20" ht="15.75">
      <c r="A809">
        <v>10825</v>
      </c>
      <c r="B809" t="s">
        <v>1686</v>
      </c>
      <c r="C809">
        <v>32</v>
      </c>
      <c r="D809" t="s">
        <v>27</v>
      </c>
      <c r="E809" t="s">
        <v>41</v>
      </c>
      <c r="F809" s="3">
        <v>99238</v>
      </c>
      <c r="G809" t="s">
        <v>21</v>
      </c>
      <c r="H809" t="s">
        <v>17</v>
      </c>
      <c r="I809" s="4" t="str">
        <f>VLOOKUP(A809, gaming_health_data!A:N, 2, FALSE)</f>
        <v>Tablet</v>
      </c>
      <c r="J809" t="str">
        <f>VLOOKUP(A809, gaming_health_data!A:N, 3, FALSE)</f>
        <v>Racing</v>
      </c>
      <c r="K809" t="str">
        <f>VLOOKUP(A809, gaming_health_data!A:N, 4, FALSE)</f>
        <v>Competition</v>
      </c>
      <c r="L809">
        <f>VLOOKUP(A809, gaming_health_data!A:N, 5, FALSE)</f>
        <v>11</v>
      </c>
      <c r="M809">
        <f>VLOOKUP(A809, gaming_health_data!A:N, 6, FALSE)</f>
        <v>480</v>
      </c>
      <c r="N809">
        <f>VLOOKUP(A809, gaming_health_data!A:N, 7, FALSE)</f>
        <v>4</v>
      </c>
      <c r="O809">
        <f>VLOOKUP(A809, gaming_health_data!A:N, 9, FALSE)</f>
        <v>44</v>
      </c>
      <c r="P809">
        <f>VLOOKUP(A809, gaming_health_data!A:N, 10, FALSE)</f>
        <v>40</v>
      </c>
      <c r="Q809">
        <f>VLOOKUP(A809, gaming_health_data!A:N, 11, FALSE)</f>
        <v>15</v>
      </c>
      <c r="R809">
        <f>VLOOKUP(A809, gaming_health_data!A:N, 12, FALSE)</f>
        <v>13</v>
      </c>
      <c r="S809">
        <f>VLOOKUP(A809, gaming_health_data!A:N, 13, FALSE)</f>
        <v>1</v>
      </c>
      <c r="T809">
        <f>VLOOKUP(A809, gaming_health_data!A:N, 14, FALSE)</f>
        <v>27</v>
      </c>
    </row>
    <row r="810" spans="1:20" ht="15.75">
      <c r="A810">
        <v>10826</v>
      </c>
      <c r="B810" t="s">
        <v>1687</v>
      </c>
      <c r="C810">
        <v>26</v>
      </c>
      <c r="D810" t="s">
        <v>15</v>
      </c>
      <c r="E810" t="s">
        <v>39</v>
      </c>
      <c r="F810" s="3">
        <v>100445</v>
      </c>
      <c r="G810" t="s">
        <v>21</v>
      </c>
      <c r="H810" t="s">
        <v>17</v>
      </c>
      <c r="I810" s="4" t="str">
        <f>VLOOKUP(A810, gaming_health_data!A:N, 2, FALSE)</f>
        <v>Tablet</v>
      </c>
      <c r="J810" t="str">
        <f>VLOOKUP(A810, gaming_health_data!A:N, 3, FALSE)</f>
        <v>Racing</v>
      </c>
      <c r="K810" t="str">
        <f>VLOOKUP(A810, gaming_health_data!A:N, 4, FALSE)</f>
        <v>Entertainment</v>
      </c>
      <c r="L810">
        <f>VLOOKUP(A810, gaming_health_data!A:N, 5, FALSE)</f>
        <v>10</v>
      </c>
      <c r="M810">
        <f>VLOOKUP(A810, gaming_health_data!A:N, 6, FALSE)</f>
        <v>318</v>
      </c>
      <c r="N810">
        <f>VLOOKUP(A810, gaming_health_data!A:N, 7, FALSE)</f>
        <v>5</v>
      </c>
      <c r="O810">
        <f>VLOOKUP(A810, gaming_health_data!A:N, 9, FALSE)</f>
        <v>65</v>
      </c>
      <c r="P810">
        <f>VLOOKUP(A810, gaming_health_data!A:N, 10, FALSE)</f>
        <v>33</v>
      </c>
      <c r="Q810">
        <f>VLOOKUP(A810, gaming_health_data!A:N, 11, FALSE)</f>
        <v>95</v>
      </c>
      <c r="R810">
        <f>VLOOKUP(A810, gaming_health_data!A:N, 12, FALSE)</f>
        <v>16</v>
      </c>
      <c r="S810">
        <f>VLOOKUP(A810, gaming_health_data!A:N, 13, FALSE)</f>
        <v>10</v>
      </c>
      <c r="T810">
        <f>VLOOKUP(A810, gaming_health_data!A:N, 14, FALSE)</f>
        <v>13</v>
      </c>
    </row>
    <row r="811" spans="1:20" ht="15.75">
      <c r="A811">
        <v>10827</v>
      </c>
      <c r="B811" t="s">
        <v>1688</v>
      </c>
      <c r="C811">
        <v>29</v>
      </c>
      <c r="D811" t="s">
        <v>26</v>
      </c>
      <c r="E811" t="s">
        <v>54</v>
      </c>
      <c r="F811" s="3">
        <v>179065</v>
      </c>
      <c r="G811" t="s">
        <v>21</v>
      </c>
      <c r="H811" t="s">
        <v>21</v>
      </c>
      <c r="I811" s="4" t="str">
        <f>VLOOKUP(A811, gaming_health_data!A:N, 2, FALSE)</f>
        <v>Cell Phone</v>
      </c>
      <c r="J811" t="str">
        <f>VLOOKUP(A811, gaming_health_data!A:N, 3, FALSE)</f>
        <v>MMORPG</v>
      </c>
      <c r="K811" t="str">
        <f>VLOOKUP(A811, gaming_health_data!A:N, 4, FALSE)</f>
        <v>Loneliness</v>
      </c>
      <c r="L811">
        <f>VLOOKUP(A811, gaming_health_data!A:N, 5, FALSE)</f>
        <v>11</v>
      </c>
      <c r="M811">
        <f>VLOOKUP(A811, gaming_health_data!A:N, 6, FALSE)</f>
        <v>905</v>
      </c>
      <c r="N811">
        <f>VLOOKUP(A811, gaming_health_data!A:N, 7, FALSE)</f>
        <v>8</v>
      </c>
      <c r="O811">
        <f>VLOOKUP(A811, gaming_health_data!A:N, 9, FALSE)</f>
        <v>92</v>
      </c>
      <c r="P811">
        <f>VLOOKUP(A811, gaming_health_data!A:N, 10, FALSE)</f>
        <v>59</v>
      </c>
      <c r="Q811">
        <f>VLOOKUP(A811, gaming_health_data!A:N, 11, FALSE)</f>
        <v>27</v>
      </c>
      <c r="R811">
        <f>VLOOKUP(A811, gaming_health_data!A:N, 12, FALSE)</f>
        <v>14</v>
      </c>
      <c r="S811">
        <f>VLOOKUP(A811, gaming_health_data!A:N, 13, FALSE)</f>
        <v>52</v>
      </c>
      <c r="T811">
        <f>VLOOKUP(A811, gaming_health_data!A:N, 14, FALSE)</f>
        <v>31</v>
      </c>
    </row>
    <row r="812" spans="1:20" ht="15.75">
      <c r="A812">
        <v>10828</v>
      </c>
      <c r="B812" t="s">
        <v>1689</v>
      </c>
      <c r="C812">
        <v>20</v>
      </c>
      <c r="D812" t="s">
        <v>26</v>
      </c>
      <c r="E812" t="s">
        <v>44</v>
      </c>
      <c r="F812" s="3">
        <v>45951</v>
      </c>
      <c r="G812" t="s">
        <v>17</v>
      </c>
      <c r="H812" t="s">
        <v>21</v>
      </c>
      <c r="I812" s="4" t="str">
        <f>VLOOKUP(A812, gaming_health_data!A:N, 2, FALSE)</f>
        <v>Nintendo</v>
      </c>
      <c r="J812" t="str">
        <f>VLOOKUP(A812, gaming_health_data!A:N, 3, FALSE)</f>
        <v>Sports</v>
      </c>
      <c r="K812" t="str">
        <f>VLOOKUP(A812, gaming_health_data!A:N, 4, FALSE)</f>
        <v>Challenge</v>
      </c>
      <c r="L812">
        <f>VLOOKUP(A812, gaming_health_data!A:N, 5, FALSE)</f>
        <v>8</v>
      </c>
      <c r="M812">
        <f>VLOOKUP(A812, gaming_health_data!A:N, 6, FALSE)</f>
        <v>919</v>
      </c>
      <c r="N812">
        <f>VLOOKUP(A812, gaming_health_data!A:N, 7, FALSE)</f>
        <v>5</v>
      </c>
      <c r="O812">
        <f>VLOOKUP(A812, gaming_health_data!A:N, 9, FALSE)</f>
        <v>11</v>
      </c>
      <c r="P812">
        <f>VLOOKUP(A812, gaming_health_data!A:N, 10, FALSE)</f>
        <v>89</v>
      </c>
      <c r="Q812">
        <f>VLOOKUP(A812, gaming_health_data!A:N, 11, FALSE)</f>
        <v>11</v>
      </c>
      <c r="R812">
        <f>VLOOKUP(A812, gaming_health_data!A:N, 12, FALSE)</f>
        <v>12</v>
      </c>
      <c r="S812">
        <f>VLOOKUP(A812, gaming_health_data!A:N, 13, FALSE)</f>
        <v>59</v>
      </c>
      <c r="T812">
        <f>VLOOKUP(A812, gaming_health_data!A:N, 14, FALSE)</f>
        <v>87</v>
      </c>
    </row>
    <row r="813" spans="1:20" ht="15.75">
      <c r="A813">
        <v>10829</v>
      </c>
      <c r="B813" t="s">
        <v>1690</v>
      </c>
      <c r="C813">
        <v>29</v>
      </c>
      <c r="D813" t="s">
        <v>26</v>
      </c>
      <c r="E813" t="s">
        <v>54</v>
      </c>
      <c r="F813" s="3">
        <v>147072</v>
      </c>
      <c r="G813" t="s">
        <v>21</v>
      </c>
      <c r="H813" t="s">
        <v>21</v>
      </c>
      <c r="I813" s="4" t="str">
        <f>VLOOKUP(A813, gaming_health_data!A:N, 2, FALSE)</f>
        <v>Tablet</v>
      </c>
      <c r="J813" t="str">
        <f>VLOOKUP(A813, gaming_health_data!A:N, 3, FALSE)</f>
        <v>Strategy</v>
      </c>
      <c r="K813" t="str">
        <f>VLOOKUP(A813, gaming_health_data!A:N, 4, FALSE)</f>
        <v>Escapism</v>
      </c>
      <c r="L813">
        <f>VLOOKUP(A813, gaming_health_data!A:N, 5, FALSE)</f>
        <v>7</v>
      </c>
      <c r="M813">
        <f>VLOOKUP(A813, gaming_health_data!A:N, 6, FALSE)</f>
        <v>245</v>
      </c>
      <c r="N813">
        <f>VLOOKUP(A813, gaming_health_data!A:N, 7, FALSE)</f>
        <v>4</v>
      </c>
      <c r="O813">
        <f>VLOOKUP(A813, gaming_health_data!A:N, 9, FALSE)</f>
        <v>71</v>
      </c>
      <c r="P813">
        <f>VLOOKUP(A813, gaming_health_data!A:N, 10, FALSE)</f>
        <v>20</v>
      </c>
      <c r="Q813">
        <f>VLOOKUP(A813, gaming_health_data!A:N, 11, FALSE)</f>
        <v>87</v>
      </c>
      <c r="R813">
        <f>VLOOKUP(A813, gaming_health_data!A:N, 12, FALSE)</f>
        <v>61</v>
      </c>
      <c r="S813">
        <f>VLOOKUP(A813, gaming_health_data!A:N, 13, FALSE)</f>
        <v>3</v>
      </c>
      <c r="T813">
        <f>VLOOKUP(A813, gaming_health_data!A:N, 14, FALSE)</f>
        <v>57</v>
      </c>
    </row>
    <row r="814" spans="1:20" ht="15.75">
      <c r="A814">
        <v>10830</v>
      </c>
      <c r="B814" t="s">
        <v>1691</v>
      </c>
      <c r="C814">
        <v>31</v>
      </c>
      <c r="D814" t="s">
        <v>26</v>
      </c>
      <c r="E814" t="s">
        <v>16</v>
      </c>
      <c r="F814" s="3">
        <v>141486</v>
      </c>
      <c r="G814" t="s">
        <v>17</v>
      </c>
      <c r="H814" t="s">
        <v>21</v>
      </c>
      <c r="I814" s="4" t="str">
        <f>VLOOKUP(A814, gaming_health_data!A:N, 2, FALSE)</f>
        <v>Tablet</v>
      </c>
      <c r="J814" t="str">
        <f>VLOOKUP(A814, gaming_health_data!A:N, 3, FALSE)</f>
        <v>FPS</v>
      </c>
      <c r="K814" t="str">
        <f>VLOOKUP(A814, gaming_health_data!A:N, 4, FALSE)</f>
        <v>Stress Relief</v>
      </c>
      <c r="L814">
        <f>VLOOKUP(A814, gaming_health_data!A:N, 5, FALSE)</f>
        <v>2</v>
      </c>
      <c r="M814">
        <f>VLOOKUP(A814, gaming_health_data!A:N, 6, FALSE)</f>
        <v>450</v>
      </c>
      <c r="N814">
        <f>VLOOKUP(A814, gaming_health_data!A:N, 7, FALSE)</f>
        <v>4</v>
      </c>
      <c r="O814">
        <f>VLOOKUP(A814, gaming_health_data!A:N, 9, FALSE)</f>
        <v>22</v>
      </c>
      <c r="P814">
        <f>VLOOKUP(A814, gaming_health_data!A:N, 10, FALSE)</f>
        <v>83</v>
      </c>
      <c r="Q814">
        <f>VLOOKUP(A814, gaming_health_data!A:N, 11, FALSE)</f>
        <v>24</v>
      </c>
      <c r="R814">
        <f>VLOOKUP(A814, gaming_health_data!A:N, 12, FALSE)</f>
        <v>36</v>
      </c>
      <c r="S814">
        <f>VLOOKUP(A814, gaming_health_data!A:N, 13, FALSE)</f>
        <v>93</v>
      </c>
      <c r="T814">
        <f>VLOOKUP(A814, gaming_health_data!A:N, 14, FALSE)</f>
        <v>3</v>
      </c>
    </row>
    <row r="815" spans="1:20" ht="15.75">
      <c r="A815">
        <v>10831</v>
      </c>
      <c r="B815" t="s">
        <v>1692</v>
      </c>
      <c r="C815">
        <v>24</v>
      </c>
      <c r="D815" t="s">
        <v>27</v>
      </c>
      <c r="E815" t="s">
        <v>53</v>
      </c>
      <c r="F815" s="3">
        <v>65637</v>
      </c>
      <c r="G815" t="s">
        <v>17</v>
      </c>
      <c r="H815" t="s">
        <v>17</v>
      </c>
      <c r="I815" s="4" t="str">
        <f>VLOOKUP(A815, gaming_health_data!A:N, 2, FALSE)</f>
        <v>Cell Phone</v>
      </c>
      <c r="J815" t="str">
        <f>VLOOKUP(A815, gaming_health_data!A:N, 3, FALSE)</f>
        <v>Racing</v>
      </c>
      <c r="K815" t="str">
        <f>VLOOKUP(A815, gaming_health_data!A:N, 4, FALSE)</f>
        <v>Entertainment</v>
      </c>
      <c r="L815">
        <f>VLOOKUP(A815, gaming_health_data!A:N, 5, FALSE)</f>
        <v>2</v>
      </c>
      <c r="M815">
        <f>VLOOKUP(A815, gaming_health_data!A:N, 6, FALSE)</f>
        <v>495</v>
      </c>
      <c r="N815">
        <f>VLOOKUP(A815, gaming_health_data!A:N, 7, FALSE)</f>
        <v>9</v>
      </c>
      <c r="O815">
        <f>VLOOKUP(A815, gaming_health_data!A:N, 9, FALSE)</f>
        <v>1</v>
      </c>
      <c r="P815">
        <f>VLOOKUP(A815, gaming_health_data!A:N, 10, FALSE)</f>
        <v>18</v>
      </c>
      <c r="Q815">
        <f>VLOOKUP(A815, gaming_health_data!A:N, 11, FALSE)</f>
        <v>69</v>
      </c>
      <c r="R815">
        <f>VLOOKUP(A815, gaming_health_data!A:N, 12, FALSE)</f>
        <v>87</v>
      </c>
      <c r="S815">
        <f>VLOOKUP(A815, gaming_health_data!A:N, 13, FALSE)</f>
        <v>2</v>
      </c>
      <c r="T815">
        <f>VLOOKUP(A815, gaming_health_data!A:N, 14, FALSE)</f>
        <v>60</v>
      </c>
    </row>
    <row r="816" spans="1:20" ht="15.75">
      <c r="A816">
        <v>10832</v>
      </c>
      <c r="B816" t="s">
        <v>1693</v>
      </c>
      <c r="C816">
        <v>34</v>
      </c>
      <c r="D816" t="s">
        <v>15</v>
      </c>
      <c r="E816" t="s">
        <v>54</v>
      </c>
      <c r="F816" s="3">
        <v>52686</v>
      </c>
      <c r="G816" t="s">
        <v>17</v>
      </c>
      <c r="H816" t="s">
        <v>21</v>
      </c>
      <c r="I816" s="4" t="str">
        <f>VLOOKUP(A816, gaming_health_data!A:N, 2, FALSE)</f>
        <v>Tablet</v>
      </c>
      <c r="J816" t="str">
        <f>VLOOKUP(A816, gaming_health_data!A:N, 3, FALSE)</f>
        <v>FPS</v>
      </c>
      <c r="K816" t="str">
        <f>VLOOKUP(A816, gaming_health_data!A:N, 4, FALSE)</f>
        <v>Habit</v>
      </c>
      <c r="L816">
        <f>VLOOKUP(A816, gaming_health_data!A:N, 5, FALSE)</f>
        <v>10</v>
      </c>
      <c r="M816">
        <f>VLOOKUP(A816, gaming_health_data!A:N, 6, FALSE)</f>
        <v>101</v>
      </c>
      <c r="N816">
        <f>VLOOKUP(A816, gaming_health_data!A:N, 7, FALSE)</f>
        <v>9</v>
      </c>
      <c r="O816">
        <f>VLOOKUP(A816, gaming_health_data!A:N, 9, FALSE)</f>
        <v>44</v>
      </c>
      <c r="P816">
        <f>VLOOKUP(A816, gaming_health_data!A:N, 10, FALSE)</f>
        <v>41</v>
      </c>
      <c r="Q816">
        <f>VLOOKUP(A816, gaming_health_data!A:N, 11, FALSE)</f>
        <v>39</v>
      </c>
      <c r="R816">
        <f>VLOOKUP(A816, gaming_health_data!A:N, 12, FALSE)</f>
        <v>40</v>
      </c>
      <c r="S816">
        <f>VLOOKUP(A816, gaming_health_data!A:N, 13, FALSE)</f>
        <v>87</v>
      </c>
      <c r="T816">
        <f>VLOOKUP(A816, gaming_health_data!A:N, 14, FALSE)</f>
        <v>61</v>
      </c>
    </row>
    <row r="817" spans="1:20" ht="15.75">
      <c r="A817">
        <v>10833</v>
      </c>
      <c r="B817" t="s">
        <v>1694</v>
      </c>
      <c r="C817">
        <v>27</v>
      </c>
      <c r="D817" t="s">
        <v>26</v>
      </c>
      <c r="E817" t="s">
        <v>53</v>
      </c>
      <c r="F817" s="3">
        <v>69734</v>
      </c>
      <c r="G817" t="s">
        <v>17</v>
      </c>
      <c r="H817" t="s">
        <v>17</v>
      </c>
      <c r="I817" s="4" t="str">
        <f>VLOOKUP(A817, gaming_health_data!A:N, 2, FALSE)</f>
        <v>Xbox</v>
      </c>
      <c r="J817" t="str">
        <f>VLOOKUP(A817, gaming_health_data!A:N, 3, FALSE)</f>
        <v>Survival</v>
      </c>
      <c r="K817" t="str">
        <f>VLOOKUP(A817, gaming_health_data!A:N, 4, FALSE)</f>
        <v>Relaxation</v>
      </c>
      <c r="L817">
        <f>VLOOKUP(A817, gaming_health_data!A:N, 5, FALSE)</f>
        <v>11</v>
      </c>
      <c r="M817">
        <f>VLOOKUP(A817, gaming_health_data!A:N, 6, FALSE)</f>
        <v>55</v>
      </c>
      <c r="N817">
        <f>VLOOKUP(A817, gaming_health_data!A:N, 7, FALSE)</f>
        <v>8</v>
      </c>
      <c r="O817">
        <f>VLOOKUP(A817, gaming_health_data!A:N, 9, FALSE)</f>
        <v>59</v>
      </c>
      <c r="P817">
        <f>VLOOKUP(A817, gaming_health_data!A:N, 10, FALSE)</f>
        <v>48</v>
      </c>
      <c r="Q817">
        <f>VLOOKUP(A817, gaming_health_data!A:N, 11, FALSE)</f>
        <v>97</v>
      </c>
      <c r="R817">
        <f>VLOOKUP(A817, gaming_health_data!A:N, 12, FALSE)</f>
        <v>71</v>
      </c>
      <c r="S817">
        <f>VLOOKUP(A817, gaming_health_data!A:N, 13, FALSE)</f>
        <v>42</v>
      </c>
      <c r="T817">
        <f>VLOOKUP(A817, gaming_health_data!A:N, 14, FALSE)</f>
        <v>78</v>
      </c>
    </row>
    <row r="818" spans="1:20" ht="15.75">
      <c r="A818">
        <v>10834</v>
      </c>
      <c r="B818" t="s">
        <v>1695</v>
      </c>
      <c r="C818">
        <v>23</v>
      </c>
      <c r="D818" t="s">
        <v>15</v>
      </c>
      <c r="E818" t="s">
        <v>22</v>
      </c>
      <c r="F818" s="3">
        <v>133035</v>
      </c>
      <c r="G818" t="s">
        <v>17</v>
      </c>
      <c r="H818" t="s">
        <v>21</v>
      </c>
      <c r="I818" s="4" t="str">
        <f>VLOOKUP(A818, gaming_health_data!A:N, 2, FALSE)</f>
        <v>PlayStation</v>
      </c>
      <c r="J818" t="str">
        <f>VLOOKUP(A818, gaming_health_data!A:N, 3, FALSE)</f>
        <v>MOBA</v>
      </c>
      <c r="K818" t="str">
        <f>VLOOKUP(A818, gaming_health_data!A:N, 4, FALSE)</f>
        <v>Competition</v>
      </c>
      <c r="L818">
        <f>VLOOKUP(A818, gaming_health_data!A:N, 5, FALSE)</f>
        <v>10</v>
      </c>
      <c r="M818">
        <f>VLOOKUP(A818, gaming_health_data!A:N, 6, FALSE)</f>
        <v>654</v>
      </c>
      <c r="N818">
        <f>VLOOKUP(A818, gaming_health_data!A:N, 7, FALSE)</f>
        <v>7</v>
      </c>
      <c r="O818">
        <f>VLOOKUP(A818, gaming_health_data!A:N, 9, FALSE)</f>
        <v>27</v>
      </c>
      <c r="P818">
        <f>VLOOKUP(A818, gaming_health_data!A:N, 10, FALSE)</f>
        <v>27</v>
      </c>
      <c r="Q818">
        <f>VLOOKUP(A818, gaming_health_data!A:N, 11, FALSE)</f>
        <v>18</v>
      </c>
      <c r="R818">
        <f>VLOOKUP(A818, gaming_health_data!A:N, 12, FALSE)</f>
        <v>96</v>
      </c>
      <c r="S818">
        <f>VLOOKUP(A818, gaming_health_data!A:N, 13, FALSE)</f>
        <v>18</v>
      </c>
      <c r="T818">
        <f>VLOOKUP(A818, gaming_health_data!A:N, 14, FALSE)</f>
        <v>96</v>
      </c>
    </row>
    <row r="819" spans="1:20" ht="15.75">
      <c r="A819">
        <v>10835</v>
      </c>
      <c r="B819" t="s">
        <v>1696</v>
      </c>
      <c r="C819">
        <v>25</v>
      </c>
      <c r="D819" t="s">
        <v>15</v>
      </c>
      <c r="E819" t="s">
        <v>44</v>
      </c>
      <c r="F819" s="3">
        <v>55970</v>
      </c>
      <c r="G819" t="s">
        <v>21</v>
      </c>
      <c r="H819" t="s">
        <v>21</v>
      </c>
      <c r="I819" s="4" t="str">
        <f>VLOOKUP(A819, gaming_health_data!A:N, 2, FALSE)</f>
        <v>Nintendo</v>
      </c>
      <c r="J819" t="str">
        <f>VLOOKUP(A819, gaming_health_data!A:N, 3, FALSE)</f>
        <v>MMORPG</v>
      </c>
      <c r="K819" t="str">
        <f>VLOOKUP(A819, gaming_health_data!A:N, 4, FALSE)</f>
        <v>Escapism</v>
      </c>
      <c r="L819">
        <f>VLOOKUP(A819, gaming_health_data!A:N, 5, FALSE)</f>
        <v>1</v>
      </c>
      <c r="M819">
        <f>VLOOKUP(A819, gaming_health_data!A:N, 6, FALSE)</f>
        <v>175</v>
      </c>
      <c r="N819">
        <f>VLOOKUP(A819, gaming_health_data!A:N, 7, FALSE)</f>
        <v>10</v>
      </c>
      <c r="O819">
        <f>VLOOKUP(A819, gaming_health_data!A:N, 9, FALSE)</f>
        <v>70</v>
      </c>
      <c r="P819">
        <f>VLOOKUP(A819, gaming_health_data!A:N, 10, FALSE)</f>
        <v>50</v>
      </c>
      <c r="Q819">
        <f>VLOOKUP(A819, gaming_health_data!A:N, 11, FALSE)</f>
        <v>87</v>
      </c>
      <c r="R819">
        <f>VLOOKUP(A819, gaming_health_data!A:N, 12, FALSE)</f>
        <v>29</v>
      </c>
      <c r="S819">
        <f>VLOOKUP(A819, gaming_health_data!A:N, 13, FALSE)</f>
        <v>7</v>
      </c>
      <c r="T819">
        <f>VLOOKUP(A819, gaming_health_data!A:N, 14, FALSE)</f>
        <v>56</v>
      </c>
    </row>
    <row r="820" spans="1:20" ht="15.75">
      <c r="A820">
        <v>10836</v>
      </c>
      <c r="B820" t="s">
        <v>1697</v>
      </c>
      <c r="C820">
        <v>29</v>
      </c>
      <c r="D820" t="s">
        <v>27</v>
      </c>
      <c r="E820" t="s">
        <v>53</v>
      </c>
      <c r="F820" s="3">
        <v>177584</v>
      </c>
      <c r="G820" t="s">
        <v>17</v>
      </c>
      <c r="H820" t="s">
        <v>17</v>
      </c>
      <c r="I820" s="4" t="str">
        <f>VLOOKUP(A820, gaming_health_data!A:N, 2, FALSE)</f>
        <v>Nintendo</v>
      </c>
      <c r="J820" t="str">
        <f>VLOOKUP(A820, gaming_health_data!A:N, 3, FALSE)</f>
        <v>Racing</v>
      </c>
      <c r="K820" t="str">
        <f>VLOOKUP(A820, gaming_health_data!A:N, 4, FALSE)</f>
        <v>Relaxation</v>
      </c>
      <c r="L820">
        <f>VLOOKUP(A820, gaming_health_data!A:N, 5, FALSE)</f>
        <v>8</v>
      </c>
      <c r="M820">
        <f>VLOOKUP(A820, gaming_health_data!A:N, 6, FALSE)</f>
        <v>516</v>
      </c>
      <c r="N820">
        <f>VLOOKUP(A820, gaming_health_data!A:N, 7, FALSE)</f>
        <v>6</v>
      </c>
      <c r="O820">
        <f>VLOOKUP(A820, gaming_health_data!A:N, 9, FALSE)</f>
        <v>56</v>
      </c>
      <c r="P820">
        <f>VLOOKUP(A820, gaming_health_data!A:N, 10, FALSE)</f>
        <v>23</v>
      </c>
      <c r="Q820">
        <f>VLOOKUP(A820, gaming_health_data!A:N, 11, FALSE)</f>
        <v>68</v>
      </c>
      <c r="R820">
        <f>VLOOKUP(A820, gaming_health_data!A:N, 12, FALSE)</f>
        <v>82</v>
      </c>
      <c r="S820">
        <f>VLOOKUP(A820, gaming_health_data!A:N, 13, FALSE)</f>
        <v>94</v>
      </c>
      <c r="T820">
        <f>VLOOKUP(A820, gaming_health_data!A:N, 14, FALSE)</f>
        <v>28</v>
      </c>
    </row>
    <row r="821" spans="1:20" ht="15.75">
      <c r="A821">
        <v>10837</v>
      </c>
      <c r="B821" t="s">
        <v>1698</v>
      </c>
      <c r="C821">
        <v>21</v>
      </c>
      <c r="D821" t="s">
        <v>26</v>
      </c>
      <c r="E821" t="s">
        <v>41</v>
      </c>
      <c r="F821" s="3">
        <v>151647</v>
      </c>
      <c r="G821" t="s">
        <v>17</v>
      </c>
      <c r="H821" t="s">
        <v>17</v>
      </c>
      <c r="I821" s="4" t="str">
        <f>VLOOKUP(A821, gaming_health_data!A:N, 2, FALSE)</f>
        <v>PC</v>
      </c>
      <c r="J821" t="str">
        <f>VLOOKUP(A821, gaming_health_data!A:N, 3, FALSE)</f>
        <v>Strategy</v>
      </c>
      <c r="K821" t="str">
        <f>VLOOKUP(A821, gaming_health_data!A:N, 4, FALSE)</f>
        <v>Challenge</v>
      </c>
      <c r="L821">
        <f>VLOOKUP(A821, gaming_health_data!A:N, 5, FALSE)</f>
        <v>7</v>
      </c>
      <c r="M821">
        <f>VLOOKUP(A821, gaming_health_data!A:N, 6, FALSE)</f>
        <v>692</v>
      </c>
      <c r="N821">
        <f>VLOOKUP(A821, gaming_health_data!A:N, 7, FALSE)</f>
        <v>7</v>
      </c>
      <c r="O821">
        <f>VLOOKUP(A821, gaming_health_data!A:N, 9, FALSE)</f>
        <v>56</v>
      </c>
      <c r="P821">
        <f>VLOOKUP(A821, gaming_health_data!A:N, 10, FALSE)</f>
        <v>64</v>
      </c>
      <c r="Q821">
        <f>VLOOKUP(A821, gaming_health_data!A:N, 11, FALSE)</f>
        <v>59</v>
      </c>
      <c r="R821">
        <f>VLOOKUP(A821, gaming_health_data!A:N, 12, FALSE)</f>
        <v>71</v>
      </c>
      <c r="S821">
        <f>VLOOKUP(A821, gaming_health_data!A:N, 13, FALSE)</f>
        <v>34</v>
      </c>
      <c r="T821">
        <f>VLOOKUP(A821, gaming_health_data!A:N, 14, FALSE)</f>
        <v>78</v>
      </c>
    </row>
    <row r="822" spans="1:20" ht="15.75">
      <c r="A822">
        <v>10838</v>
      </c>
      <c r="B822" t="s">
        <v>1699</v>
      </c>
      <c r="C822">
        <v>32</v>
      </c>
      <c r="D822" t="s">
        <v>15</v>
      </c>
      <c r="E822" t="s">
        <v>53</v>
      </c>
      <c r="F822" s="3">
        <v>103601</v>
      </c>
      <c r="G822" t="s">
        <v>21</v>
      </c>
      <c r="H822" t="s">
        <v>17</v>
      </c>
      <c r="I822" s="4" t="str">
        <f>VLOOKUP(A822, gaming_health_data!A:N, 2, FALSE)</f>
        <v>Cell Phone</v>
      </c>
      <c r="J822" t="str">
        <f>VLOOKUP(A822, gaming_health_data!A:N, 3, FALSE)</f>
        <v>Strategy</v>
      </c>
      <c r="K822" t="str">
        <f>VLOOKUP(A822, gaming_health_data!A:N, 4, FALSE)</f>
        <v>Loneliness</v>
      </c>
      <c r="L822">
        <f>VLOOKUP(A822, gaming_health_data!A:N, 5, FALSE)</f>
        <v>11</v>
      </c>
      <c r="M822">
        <f>VLOOKUP(A822, gaming_health_data!A:N, 6, FALSE)</f>
        <v>738</v>
      </c>
      <c r="N822">
        <f>VLOOKUP(A822, gaming_health_data!A:N, 7, FALSE)</f>
        <v>4</v>
      </c>
      <c r="O822">
        <f>VLOOKUP(A822, gaming_health_data!A:N, 9, FALSE)</f>
        <v>24</v>
      </c>
      <c r="P822">
        <f>VLOOKUP(A822, gaming_health_data!A:N, 10, FALSE)</f>
        <v>47</v>
      </c>
      <c r="Q822">
        <f>VLOOKUP(A822, gaming_health_data!A:N, 11, FALSE)</f>
        <v>84</v>
      </c>
      <c r="R822">
        <f>VLOOKUP(A822, gaming_health_data!A:N, 12, FALSE)</f>
        <v>96</v>
      </c>
      <c r="S822">
        <f>VLOOKUP(A822, gaming_health_data!A:N, 13, FALSE)</f>
        <v>83</v>
      </c>
      <c r="T822">
        <f>VLOOKUP(A822, gaming_health_data!A:N, 14, FALSE)</f>
        <v>10</v>
      </c>
    </row>
    <row r="823" spans="1:20" ht="15.75">
      <c r="A823">
        <v>10839</v>
      </c>
      <c r="B823" t="s">
        <v>1700</v>
      </c>
      <c r="C823">
        <v>23</v>
      </c>
      <c r="D823" t="s">
        <v>15</v>
      </c>
      <c r="E823" t="s">
        <v>39</v>
      </c>
      <c r="F823" s="3">
        <v>116294</v>
      </c>
      <c r="G823" t="s">
        <v>21</v>
      </c>
      <c r="H823" t="s">
        <v>17</v>
      </c>
      <c r="I823" s="4" t="str">
        <f>VLOOKUP(A823, gaming_health_data!A:N, 2, FALSE)</f>
        <v>Tablet</v>
      </c>
      <c r="J823" t="str">
        <f>VLOOKUP(A823, gaming_health_data!A:N, 3, FALSE)</f>
        <v>Sports</v>
      </c>
      <c r="K823" t="str">
        <f>VLOOKUP(A823, gaming_health_data!A:N, 4, FALSE)</f>
        <v>Competition</v>
      </c>
      <c r="L823">
        <f>VLOOKUP(A823, gaming_health_data!A:N, 5, FALSE)</f>
        <v>4</v>
      </c>
      <c r="M823">
        <f>VLOOKUP(A823, gaming_health_data!A:N, 6, FALSE)</f>
        <v>228</v>
      </c>
      <c r="N823">
        <f>VLOOKUP(A823, gaming_health_data!A:N, 7, FALSE)</f>
        <v>5</v>
      </c>
      <c r="O823">
        <f>VLOOKUP(A823, gaming_health_data!A:N, 9, FALSE)</f>
        <v>2</v>
      </c>
      <c r="P823">
        <f>VLOOKUP(A823, gaming_health_data!A:N, 10, FALSE)</f>
        <v>85</v>
      </c>
      <c r="Q823">
        <f>VLOOKUP(A823, gaming_health_data!A:N, 11, FALSE)</f>
        <v>25</v>
      </c>
      <c r="R823">
        <f>VLOOKUP(A823, gaming_health_data!A:N, 12, FALSE)</f>
        <v>1</v>
      </c>
      <c r="S823">
        <f>VLOOKUP(A823, gaming_health_data!A:N, 13, FALSE)</f>
        <v>1</v>
      </c>
      <c r="T823">
        <f>VLOOKUP(A823, gaming_health_data!A:N, 14, FALSE)</f>
        <v>60</v>
      </c>
    </row>
    <row r="824" spans="1:20" ht="15.75">
      <c r="A824">
        <v>10840</v>
      </c>
      <c r="B824" t="s">
        <v>1701</v>
      </c>
      <c r="C824">
        <v>19</v>
      </c>
      <c r="D824" t="s">
        <v>26</v>
      </c>
      <c r="E824" t="s">
        <v>49</v>
      </c>
      <c r="F824" s="3">
        <v>191020</v>
      </c>
      <c r="G824" t="s">
        <v>17</v>
      </c>
      <c r="H824" t="s">
        <v>21</v>
      </c>
      <c r="I824" s="4" t="str">
        <f>VLOOKUP(A824, gaming_health_data!A:N, 2, FALSE)</f>
        <v>PC</v>
      </c>
      <c r="J824" t="str">
        <f>VLOOKUP(A824, gaming_health_data!A:N, 3, FALSE)</f>
        <v>Fighting</v>
      </c>
      <c r="K824" t="str">
        <f>VLOOKUP(A824, gaming_health_data!A:N, 4, FALSE)</f>
        <v>Relaxation</v>
      </c>
      <c r="L824">
        <f>VLOOKUP(A824, gaming_health_data!A:N, 5, FALSE)</f>
        <v>7</v>
      </c>
      <c r="M824">
        <f>VLOOKUP(A824, gaming_health_data!A:N, 6, FALSE)</f>
        <v>714</v>
      </c>
      <c r="N824">
        <f>VLOOKUP(A824, gaming_health_data!A:N, 7, FALSE)</f>
        <v>4</v>
      </c>
      <c r="O824">
        <f>VLOOKUP(A824, gaming_health_data!A:N, 9, FALSE)</f>
        <v>19</v>
      </c>
      <c r="P824">
        <f>VLOOKUP(A824, gaming_health_data!A:N, 10, FALSE)</f>
        <v>33</v>
      </c>
      <c r="Q824">
        <f>VLOOKUP(A824, gaming_health_data!A:N, 11, FALSE)</f>
        <v>57</v>
      </c>
      <c r="R824">
        <f>VLOOKUP(A824, gaming_health_data!A:N, 12, FALSE)</f>
        <v>13</v>
      </c>
      <c r="S824">
        <f>VLOOKUP(A824, gaming_health_data!A:N, 13, FALSE)</f>
        <v>5</v>
      </c>
      <c r="T824">
        <f>VLOOKUP(A824, gaming_health_data!A:N, 14, FALSE)</f>
        <v>22</v>
      </c>
    </row>
    <row r="825" spans="1:20" ht="15.75">
      <c r="A825">
        <v>10841</v>
      </c>
      <c r="B825" t="s">
        <v>1702</v>
      </c>
      <c r="C825">
        <v>27</v>
      </c>
      <c r="D825" t="s">
        <v>15</v>
      </c>
      <c r="E825" t="s">
        <v>22</v>
      </c>
      <c r="F825" s="3">
        <v>90359</v>
      </c>
      <c r="G825" t="s">
        <v>21</v>
      </c>
      <c r="H825" t="s">
        <v>17</v>
      </c>
      <c r="I825" s="4" t="str">
        <f>VLOOKUP(A825, gaming_health_data!A:N, 2, FALSE)</f>
        <v>Nintendo</v>
      </c>
      <c r="J825" t="str">
        <f>VLOOKUP(A825, gaming_health_data!A:N, 3, FALSE)</f>
        <v>Fighting</v>
      </c>
      <c r="K825" t="str">
        <f>VLOOKUP(A825, gaming_health_data!A:N, 4, FALSE)</f>
        <v>Loneliness</v>
      </c>
      <c r="L825">
        <f>VLOOKUP(A825, gaming_health_data!A:N, 5, FALSE)</f>
        <v>3</v>
      </c>
      <c r="M825">
        <f>VLOOKUP(A825, gaming_health_data!A:N, 6, FALSE)</f>
        <v>916</v>
      </c>
      <c r="N825">
        <f>VLOOKUP(A825, gaming_health_data!A:N, 7, FALSE)</f>
        <v>10</v>
      </c>
      <c r="O825">
        <f>VLOOKUP(A825, gaming_health_data!A:N, 9, FALSE)</f>
        <v>51</v>
      </c>
      <c r="P825">
        <f>VLOOKUP(A825, gaming_health_data!A:N, 10, FALSE)</f>
        <v>3</v>
      </c>
      <c r="Q825">
        <f>VLOOKUP(A825, gaming_health_data!A:N, 11, FALSE)</f>
        <v>46</v>
      </c>
      <c r="R825">
        <f>VLOOKUP(A825, gaming_health_data!A:N, 12, FALSE)</f>
        <v>5</v>
      </c>
      <c r="S825">
        <f>VLOOKUP(A825, gaming_health_data!A:N, 13, FALSE)</f>
        <v>91</v>
      </c>
      <c r="T825">
        <f>VLOOKUP(A825, gaming_health_data!A:N, 14, FALSE)</f>
        <v>28</v>
      </c>
    </row>
    <row r="826" spans="1:20" ht="15.75">
      <c r="A826">
        <v>10842</v>
      </c>
      <c r="B826" t="s">
        <v>1703</v>
      </c>
      <c r="C826">
        <v>23</v>
      </c>
      <c r="D826" t="s">
        <v>26</v>
      </c>
      <c r="E826" t="s">
        <v>30</v>
      </c>
      <c r="F826" s="3">
        <v>123601</v>
      </c>
      <c r="G826" t="s">
        <v>17</v>
      </c>
      <c r="H826" t="s">
        <v>21</v>
      </c>
      <c r="I826" s="4" t="str">
        <f>VLOOKUP(A826, gaming_health_data!A:N, 2, FALSE)</f>
        <v>PC</v>
      </c>
      <c r="J826" t="str">
        <f>VLOOKUP(A826, gaming_health_data!A:N, 3, FALSE)</f>
        <v>Horror</v>
      </c>
      <c r="K826" t="str">
        <f>VLOOKUP(A826, gaming_health_data!A:N, 4, FALSE)</f>
        <v>Competition</v>
      </c>
      <c r="L826">
        <f>VLOOKUP(A826, gaming_health_data!A:N, 5, FALSE)</f>
        <v>9</v>
      </c>
      <c r="M826">
        <f>VLOOKUP(A826, gaming_health_data!A:N, 6, FALSE)</f>
        <v>456</v>
      </c>
      <c r="N826">
        <f>VLOOKUP(A826, gaming_health_data!A:N, 7, FALSE)</f>
        <v>10</v>
      </c>
      <c r="O826">
        <f>VLOOKUP(A826, gaming_health_data!A:N, 9, FALSE)</f>
        <v>93</v>
      </c>
      <c r="P826">
        <f>VLOOKUP(A826, gaming_health_data!A:N, 10, FALSE)</f>
        <v>76</v>
      </c>
      <c r="Q826">
        <f>VLOOKUP(A826, gaming_health_data!A:N, 11, FALSE)</f>
        <v>96</v>
      </c>
      <c r="R826">
        <f>VLOOKUP(A826, gaming_health_data!A:N, 12, FALSE)</f>
        <v>10</v>
      </c>
      <c r="S826">
        <f>VLOOKUP(A826, gaming_health_data!A:N, 13, FALSE)</f>
        <v>53</v>
      </c>
      <c r="T826">
        <f>VLOOKUP(A826, gaming_health_data!A:N, 14, FALSE)</f>
        <v>12</v>
      </c>
    </row>
    <row r="827" spans="1:20" ht="15.75">
      <c r="A827">
        <v>10843</v>
      </c>
      <c r="B827" t="s">
        <v>1253</v>
      </c>
      <c r="C827">
        <v>28</v>
      </c>
      <c r="D827" t="s">
        <v>27</v>
      </c>
      <c r="E827" t="s">
        <v>53</v>
      </c>
      <c r="F827" s="3">
        <v>20263</v>
      </c>
      <c r="G827" t="s">
        <v>21</v>
      </c>
      <c r="H827" t="s">
        <v>17</v>
      </c>
      <c r="I827" s="4" t="str">
        <f>VLOOKUP(A827, gaming_health_data!A:N, 2, FALSE)</f>
        <v>Cell Phone</v>
      </c>
      <c r="J827" t="str">
        <f>VLOOKUP(A827, gaming_health_data!A:N, 3, FALSE)</f>
        <v>Survival</v>
      </c>
      <c r="K827" t="str">
        <f>VLOOKUP(A827, gaming_health_data!A:N, 4, FALSE)</f>
        <v>Social Interaction</v>
      </c>
      <c r="L827">
        <f>VLOOKUP(A827, gaming_health_data!A:N, 5, FALSE)</f>
        <v>7</v>
      </c>
      <c r="M827">
        <f>VLOOKUP(A827, gaming_health_data!A:N, 6, FALSE)</f>
        <v>383</v>
      </c>
      <c r="N827">
        <f>VLOOKUP(A827, gaming_health_data!A:N, 7, FALSE)</f>
        <v>8</v>
      </c>
      <c r="O827">
        <f>VLOOKUP(A827, gaming_health_data!A:N, 9, FALSE)</f>
        <v>37</v>
      </c>
      <c r="P827">
        <f>VLOOKUP(A827, gaming_health_data!A:N, 10, FALSE)</f>
        <v>60</v>
      </c>
      <c r="Q827">
        <f>VLOOKUP(A827, gaming_health_data!A:N, 11, FALSE)</f>
        <v>2</v>
      </c>
      <c r="R827">
        <f>VLOOKUP(A827, gaming_health_data!A:N, 12, FALSE)</f>
        <v>79</v>
      </c>
      <c r="S827">
        <f>VLOOKUP(A827, gaming_health_data!A:N, 13, FALSE)</f>
        <v>22</v>
      </c>
      <c r="T827">
        <f>VLOOKUP(A827, gaming_health_data!A:N, 14, FALSE)</f>
        <v>54</v>
      </c>
    </row>
    <row r="828" spans="1:20" ht="15.75">
      <c r="A828">
        <v>10844</v>
      </c>
      <c r="B828" t="s">
        <v>1704</v>
      </c>
      <c r="C828">
        <v>18</v>
      </c>
      <c r="D828" t="s">
        <v>27</v>
      </c>
      <c r="E828" t="s">
        <v>53</v>
      </c>
      <c r="F828" s="3">
        <v>133711</v>
      </c>
      <c r="G828" t="s">
        <v>17</v>
      </c>
      <c r="H828" t="s">
        <v>21</v>
      </c>
      <c r="I828" s="4" t="str">
        <f>VLOOKUP(A828, gaming_health_data!A:N, 2, FALSE)</f>
        <v>Nintendo</v>
      </c>
      <c r="J828" t="str">
        <f>VLOOKUP(A828, gaming_health_data!A:N, 3, FALSE)</f>
        <v>Racing</v>
      </c>
      <c r="K828" t="str">
        <f>VLOOKUP(A828, gaming_health_data!A:N, 4, FALSE)</f>
        <v>Boredom</v>
      </c>
      <c r="L828">
        <f>VLOOKUP(A828, gaming_health_data!A:N, 5, FALSE)</f>
        <v>8</v>
      </c>
      <c r="M828">
        <f>VLOOKUP(A828, gaming_health_data!A:N, 6, FALSE)</f>
        <v>103</v>
      </c>
      <c r="N828">
        <f>VLOOKUP(A828, gaming_health_data!A:N, 7, FALSE)</f>
        <v>7</v>
      </c>
      <c r="O828">
        <f>VLOOKUP(A828, gaming_health_data!A:N, 9, FALSE)</f>
        <v>75</v>
      </c>
      <c r="P828">
        <f>VLOOKUP(A828, gaming_health_data!A:N, 10, FALSE)</f>
        <v>8</v>
      </c>
      <c r="Q828">
        <f>VLOOKUP(A828, gaming_health_data!A:N, 11, FALSE)</f>
        <v>6</v>
      </c>
      <c r="R828">
        <f>VLOOKUP(A828, gaming_health_data!A:N, 12, FALSE)</f>
        <v>80</v>
      </c>
      <c r="S828">
        <f>VLOOKUP(A828, gaming_health_data!A:N, 13, FALSE)</f>
        <v>79</v>
      </c>
      <c r="T828">
        <f>VLOOKUP(A828, gaming_health_data!A:N, 14, FALSE)</f>
        <v>24</v>
      </c>
    </row>
    <row r="829" spans="1:20" ht="15.75">
      <c r="A829">
        <v>10845</v>
      </c>
      <c r="B829" t="s">
        <v>1705</v>
      </c>
      <c r="C829">
        <v>27</v>
      </c>
      <c r="D829" t="s">
        <v>27</v>
      </c>
      <c r="E829" t="s">
        <v>53</v>
      </c>
      <c r="F829" s="3">
        <v>38073</v>
      </c>
      <c r="G829" t="s">
        <v>17</v>
      </c>
      <c r="H829" t="s">
        <v>21</v>
      </c>
      <c r="I829" s="4" t="str">
        <f>VLOOKUP(A829, gaming_health_data!A:N, 2, FALSE)</f>
        <v>Cell Phone</v>
      </c>
      <c r="J829" t="str">
        <f>VLOOKUP(A829, gaming_health_data!A:N, 3, FALSE)</f>
        <v>Horror</v>
      </c>
      <c r="K829" t="str">
        <f>VLOOKUP(A829, gaming_health_data!A:N, 4, FALSE)</f>
        <v>Competition</v>
      </c>
      <c r="L829">
        <f>VLOOKUP(A829, gaming_health_data!A:N, 5, FALSE)</f>
        <v>4</v>
      </c>
      <c r="M829">
        <f>VLOOKUP(A829, gaming_health_data!A:N, 6, FALSE)</f>
        <v>303</v>
      </c>
      <c r="N829">
        <f>VLOOKUP(A829, gaming_health_data!A:N, 7, FALSE)</f>
        <v>8</v>
      </c>
      <c r="O829">
        <f>VLOOKUP(A829, gaming_health_data!A:N, 9, FALSE)</f>
        <v>14</v>
      </c>
      <c r="P829">
        <f>VLOOKUP(A829, gaming_health_data!A:N, 10, FALSE)</f>
        <v>20</v>
      </c>
      <c r="Q829">
        <f>VLOOKUP(A829, gaming_health_data!A:N, 11, FALSE)</f>
        <v>78</v>
      </c>
      <c r="R829">
        <f>VLOOKUP(A829, gaming_health_data!A:N, 12, FALSE)</f>
        <v>5</v>
      </c>
      <c r="S829">
        <f>VLOOKUP(A829, gaming_health_data!A:N, 13, FALSE)</f>
        <v>24</v>
      </c>
      <c r="T829">
        <f>VLOOKUP(A829, gaming_health_data!A:N, 14, FALSE)</f>
        <v>99</v>
      </c>
    </row>
    <row r="830" spans="1:20" ht="15.75">
      <c r="A830">
        <v>10846</v>
      </c>
      <c r="B830" t="s">
        <v>1706</v>
      </c>
      <c r="C830">
        <v>21</v>
      </c>
      <c r="D830" t="s">
        <v>27</v>
      </c>
      <c r="E830" t="s">
        <v>27</v>
      </c>
      <c r="F830" s="3">
        <v>180624</v>
      </c>
      <c r="G830" t="s">
        <v>21</v>
      </c>
      <c r="H830" t="s">
        <v>21</v>
      </c>
      <c r="I830" s="4" t="str">
        <f>VLOOKUP(A830, gaming_health_data!A:N, 2, FALSE)</f>
        <v>Xbox</v>
      </c>
      <c r="J830" t="str">
        <f>VLOOKUP(A830, gaming_health_data!A:N, 3, FALSE)</f>
        <v>Horror</v>
      </c>
      <c r="K830" t="str">
        <f>VLOOKUP(A830, gaming_health_data!A:N, 4, FALSE)</f>
        <v>Relaxation</v>
      </c>
      <c r="L830">
        <f>VLOOKUP(A830, gaming_health_data!A:N, 5, FALSE)</f>
        <v>2</v>
      </c>
      <c r="M830">
        <f>VLOOKUP(A830, gaming_health_data!A:N, 6, FALSE)</f>
        <v>430</v>
      </c>
      <c r="N830">
        <f>VLOOKUP(A830, gaming_health_data!A:N, 7, FALSE)</f>
        <v>6</v>
      </c>
      <c r="O830">
        <f>VLOOKUP(A830, gaming_health_data!A:N, 9, FALSE)</f>
        <v>91</v>
      </c>
      <c r="P830">
        <f>VLOOKUP(A830, gaming_health_data!A:N, 10, FALSE)</f>
        <v>52</v>
      </c>
      <c r="Q830">
        <f>VLOOKUP(A830, gaming_health_data!A:N, 11, FALSE)</f>
        <v>9</v>
      </c>
      <c r="R830">
        <f>VLOOKUP(A830, gaming_health_data!A:N, 12, FALSE)</f>
        <v>22</v>
      </c>
      <c r="S830">
        <f>VLOOKUP(A830, gaming_health_data!A:N, 13, FALSE)</f>
        <v>38</v>
      </c>
      <c r="T830">
        <f>VLOOKUP(A830, gaming_health_data!A:N, 14, FALSE)</f>
        <v>67</v>
      </c>
    </row>
    <row r="831" spans="1:20" ht="15.75">
      <c r="A831">
        <v>10847</v>
      </c>
      <c r="B831" t="s">
        <v>1707</v>
      </c>
      <c r="C831">
        <v>23</v>
      </c>
      <c r="D831" t="s">
        <v>15</v>
      </c>
      <c r="E831" t="s">
        <v>54</v>
      </c>
      <c r="F831" s="3">
        <v>66867</v>
      </c>
      <c r="G831" t="s">
        <v>21</v>
      </c>
      <c r="H831" t="s">
        <v>21</v>
      </c>
      <c r="I831" s="4" t="str">
        <f>VLOOKUP(A831, gaming_health_data!A:N, 2, FALSE)</f>
        <v>Xbox</v>
      </c>
      <c r="J831" t="str">
        <f>VLOOKUP(A831, gaming_health_data!A:N, 3, FALSE)</f>
        <v>MMORPG</v>
      </c>
      <c r="K831" t="str">
        <f>VLOOKUP(A831, gaming_health_data!A:N, 4, FALSE)</f>
        <v>Escapism</v>
      </c>
      <c r="L831">
        <f>VLOOKUP(A831, gaming_health_data!A:N, 5, FALSE)</f>
        <v>10</v>
      </c>
      <c r="M831">
        <f>VLOOKUP(A831, gaming_health_data!A:N, 6, FALSE)</f>
        <v>661</v>
      </c>
      <c r="N831">
        <f>VLOOKUP(A831, gaming_health_data!A:N, 7, FALSE)</f>
        <v>5</v>
      </c>
      <c r="O831">
        <f>VLOOKUP(A831, gaming_health_data!A:N, 9, FALSE)</f>
        <v>3</v>
      </c>
      <c r="P831">
        <f>VLOOKUP(A831, gaming_health_data!A:N, 10, FALSE)</f>
        <v>96</v>
      </c>
      <c r="Q831">
        <f>VLOOKUP(A831, gaming_health_data!A:N, 11, FALSE)</f>
        <v>99</v>
      </c>
      <c r="R831">
        <f>VLOOKUP(A831, gaming_health_data!A:N, 12, FALSE)</f>
        <v>77</v>
      </c>
      <c r="S831">
        <f>VLOOKUP(A831, gaming_health_data!A:N, 13, FALSE)</f>
        <v>7</v>
      </c>
      <c r="T831">
        <f>VLOOKUP(A831, gaming_health_data!A:N, 14, FALSE)</f>
        <v>81</v>
      </c>
    </row>
    <row r="832" spans="1:20" ht="15.75">
      <c r="A832">
        <v>10848</v>
      </c>
      <c r="B832" t="s">
        <v>1708</v>
      </c>
      <c r="C832">
        <v>26</v>
      </c>
      <c r="D832" t="s">
        <v>27</v>
      </c>
      <c r="E832" t="s">
        <v>27</v>
      </c>
      <c r="F832" s="3">
        <v>42545</v>
      </c>
      <c r="G832" t="s">
        <v>21</v>
      </c>
      <c r="H832" t="s">
        <v>21</v>
      </c>
      <c r="I832" s="4" t="str">
        <f>VLOOKUP(A832, gaming_health_data!A:N, 2, FALSE)</f>
        <v>Tablet</v>
      </c>
      <c r="J832" t="str">
        <f>VLOOKUP(A832, gaming_health_data!A:N, 3, FALSE)</f>
        <v>FPS</v>
      </c>
      <c r="K832" t="str">
        <f>VLOOKUP(A832, gaming_health_data!A:N, 4, FALSE)</f>
        <v>Loneliness</v>
      </c>
      <c r="L832">
        <f>VLOOKUP(A832, gaming_health_data!A:N, 5, FALSE)</f>
        <v>9</v>
      </c>
      <c r="M832">
        <f>VLOOKUP(A832, gaming_health_data!A:N, 6, FALSE)</f>
        <v>981</v>
      </c>
      <c r="N832">
        <f>VLOOKUP(A832, gaming_health_data!A:N, 7, FALSE)</f>
        <v>10</v>
      </c>
      <c r="O832">
        <f>VLOOKUP(A832, gaming_health_data!A:N, 9, FALSE)</f>
        <v>47</v>
      </c>
      <c r="P832">
        <f>VLOOKUP(A832, gaming_health_data!A:N, 10, FALSE)</f>
        <v>78</v>
      </c>
      <c r="Q832">
        <f>VLOOKUP(A832, gaming_health_data!A:N, 11, FALSE)</f>
        <v>4</v>
      </c>
      <c r="R832">
        <f>VLOOKUP(A832, gaming_health_data!A:N, 12, FALSE)</f>
        <v>73</v>
      </c>
      <c r="S832">
        <f>VLOOKUP(A832, gaming_health_data!A:N, 13, FALSE)</f>
        <v>16</v>
      </c>
      <c r="T832">
        <f>VLOOKUP(A832, gaming_health_data!A:N, 14, FALSE)</f>
        <v>62</v>
      </c>
    </row>
    <row r="833" spans="1:20" ht="15.75">
      <c r="A833">
        <v>10849</v>
      </c>
      <c r="B833" t="s">
        <v>1709</v>
      </c>
      <c r="C833">
        <v>27</v>
      </c>
      <c r="D833" t="s">
        <v>15</v>
      </c>
      <c r="E833" t="s">
        <v>30</v>
      </c>
      <c r="F833" s="3">
        <v>150369</v>
      </c>
      <c r="G833" t="s">
        <v>21</v>
      </c>
      <c r="H833" t="s">
        <v>21</v>
      </c>
      <c r="I833" s="4" t="str">
        <f>VLOOKUP(A833, gaming_health_data!A:N, 2, FALSE)</f>
        <v>Cell Phone</v>
      </c>
      <c r="J833" t="str">
        <f>VLOOKUP(A833, gaming_health_data!A:N, 3, FALSE)</f>
        <v>Strategy</v>
      </c>
      <c r="K833" t="str">
        <f>VLOOKUP(A833, gaming_health_data!A:N, 4, FALSE)</f>
        <v>Competition</v>
      </c>
      <c r="L833">
        <f>VLOOKUP(A833, gaming_health_data!A:N, 5, FALSE)</f>
        <v>2</v>
      </c>
      <c r="M833">
        <f>VLOOKUP(A833, gaming_health_data!A:N, 6, FALSE)</f>
        <v>662</v>
      </c>
      <c r="N833">
        <f>VLOOKUP(A833, gaming_health_data!A:N, 7, FALSE)</f>
        <v>9</v>
      </c>
      <c r="O833">
        <f>VLOOKUP(A833, gaming_health_data!A:N, 9, FALSE)</f>
        <v>87</v>
      </c>
      <c r="P833">
        <f>VLOOKUP(A833, gaming_health_data!A:N, 10, FALSE)</f>
        <v>55</v>
      </c>
      <c r="Q833">
        <f>VLOOKUP(A833, gaming_health_data!A:N, 11, FALSE)</f>
        <v>26</v>
      </c>
      <c r="R833">
        <f>VLOOKUP(A833, gaming_health_data!A:N, 12, FALSE)</f>
        <v>69</v>
      </c>
      <c r="S833">
        <f>VLOOKUP(A833, gaming_health_data!A:N, 13, FALSE)</f>
        <v>47</v>
      </c>
      <c r="T833">
        <f>VLOOKUP(A833, gaming_health_data!A:N, 14, FALSE)</f>
        <v>86</v>
      </c>
    </row>
    <row r="834" spans="1:20" ht="15.75">
      <c r="A834">
        <v>10850</v>
      </c>
      <c r="B834" t="s">
        <v>1710</v>
      </c>
      <c r="C834">
        <v>30</v>
      </c>
      <c r="D834" t="s">
        <v>27</v>
      </c>
      <c r="E834" t="s">
        <v>41</v>
      </c>
      <c r="F834" s="3">
        <v>198198</v>
      </c>
      <c r="G834" t="s">
        <v>21</v>
      </c>
      <c r="H834" t="s">
        <v>17</v>
      </c>
      <c r="I834" s="4" t="str">
        <f>VLOOKUP(A834, gaming_health_data!A:N, 2, FALSE)</f>
        <v>Cell Phone</v>
      </c>
      <c r="J834" t="str">
        <f>VLOOKUP(A834, gaming_health_data!A:N, 3, FALSE)</f>
        <v>Fighting</v>
      </c>
      <c r="K834" t="str">
        <f>VLOOKUP(A834, gaming_health_data!A:N, 4, FALSE)</f>
        <v>Stress Relief</v>
      </c>
      <c r="L834">
        <f>VLOOKUP(A834, gaming_health_data!A:N, 5, FALSE)</f>
        <v>5</v>
      </c>
      <c r="M834">
        <f>VLOOKUP(A834, gaming_health_data!A:N, 6, FALSE)</f>
        <v>701</v>
      </c>
      <c r="N834">
        <f>VLOOKUP(A834, gaming_health_data!A:N, 7, FALSE)</f>
        <v>10</v>
      </c>
      <c r="O834">
        <f>VLOOKUP(A834, gaming_health_data!A:N, 9, FALSE)</f>
        <v>47</v>
      </c>
      <c r="P834">
        <f>VLOOKUP(A834, gaming_health_data!A:N, 10, FALSE)</f>
        <v>99</v>
      </c>
      <c r="Q834">
        <f>VLOOKUP(A834, gaming_health_data!A:N, 11, FALSE)</f>
        <v>65</v>
      </c>
      <c r="R834">
        <f>VLOOKUP(A834, gaming_health_data!A:N, 12, FALSE)</f>
        <v>66</v>
      </c>
      <c r="S834">
        <f>VLOOKUP(A834, gaming_health_data!A:N, 13, FALSE)</f>
        <v>23</v>
      </c>
      <c r="T834">
        <f>VLOOKUP(A834, gaming_health_data!A:N, 14, FALSE)</f>
        <v>85</v>
      </c>
    </row>
    <row r="835" spans="1:20" ht="15.75">
      <c r="A835">
        <v>10851</v>
      </c>
      <c r="B835" t="s">
        <v>1711</v>
      </c>
      <c r="C835">
        <v>21</v>
      </c>
      <c r="D835" t="s">
        <v>26</v>
      </c>
      <c r="E835" t="s">
        <v>39</v>
      </c>
      <c r="F835" s="3">
        <v>98688</v>
      </c>
      <c r="G835" t="s">
        <v>21</v>
      </c>
      <c r="H835" t="s">
        <v>21</v>
      </c>
      <c r="I835" s="4" t="str">
        <f>VLOOKUP(A835, gaming_health_data!A:N, 2, FALSE)</f>
        <v>Tablet</v>
      </c>
      <c r="J835" t="str">
        <f>VLOOKUP(A835, gaming_health_data!A:N, 3, FALSE)</f>
        <v>RPG</v>
      </c>
      <c r="K835" t="str">
        <f>VLOOKUP(A835, gaming_health_data!A:N, 4, FALSE)</f>
        <v>Escapism</v>
      </c>
      <c r="L835">
        <f>VLOOKUP(A835, gaming_health_data!A:N, 5, FALSE)</f>
        <v>10</v>
      </c>
      <c r="M835">
        <f>VLOOKUP(A835, gaming_health_data!A:N, 6, FALSE)</f>
        <v>561</v>
      </c>
      <c r="N835">
        <f>VLOOKUP(A835, gaming_health_data!A:N, 7, FALSE)</f>
        <v>4</v>
      </c>
      <c r="O835">
        <f>VLOOKUP(A835, gaming_health_data!A:N, 9, FALSE)</f>
        <v>86</v>
      </c>
      <c r="P835">
        <f>VLOOKUP(A835, gaming_health_data!A:N, 10, FALSE)</f>
        <v>19</v>
      </c>
      <c r="Q835">
        <f>VLOOKUP(A835, gaming_health_data!A:N, 11, FALSE)</f>
        <v>98</v>
      </c>
      <c r="R835">
        <f>VLOOKUP(A835, gaming_health_data!A:N, 12, FALSE)</f>
        <v>1</v>
      </c>
      <c r="S835">
        <f>VLOOKUP(A835, gaming_health_data!A:N, 13, FALSE)</f>
        <v>84</v>
      </c>
      <c r="T835">
        <f>VLOOKUP(A835, gaming_health_data!A:N, 14, FALSE)</f>
        <v>20</v>
      </c>
    </row>
    <row r="836" spans="1:20" ht="15.75">
      <c r="A836">
        <v>10852</v>
      </c>
      <c r="B836" t="s">
        <v>1712</v>
      </c>
      <c r="C836">
        <v>34</v>
      </c>
      <c r="D836" t="s">
        <v>15</v>
      </c>
      <c r="E836" t="s">
        <v>16</v>
      </c>
      <c r="F836" s="3">
        <v>104534</v>
      </c>
      <c r="G836" t="s">
        <v>21</v>
      </c>
      <c r="H836" t="s">
        <v>21</v>
      </c>
      <c r="I836" s="4" t="str">
        <f>VLOOKUP(A836, gaming_health_data!A:N, 2, FALSE)</f>
        <v>Nintendo</v>
      </c>
      <c r="J836" t="str">
        <f>VLOOKUP(A836, gaming_health_data!A:N, 3, FALSE)</f>
        <v>Fighting</v>
      </c>
      <c r="K836" t="str">
        <f>VLOOKUP(A836, gaming_health_data!A:N, 4, FALSE)</f>
        <v>Relaxation</v>
      </c>
      <c r="L836">
        <f>VLOOKUP(A836, gaming_health_data!A:N, 5, FALSE)</f>
        <v>7</v>
      </c>
      <c r="M836">
        <f>VLOOKUP(A836, gaming_health_data!A:N, 6, FALSE)</f>
        <v>729</v>
      </c>
      <c r="N836">
        <f>VLOOKUP(A836, gaming_health_data!A:N, 7, FALSE)</f>
        <v>7</v>
      </c>
      <c r="O836">
        <f>VLOOKUP(A836, gaming_health_data!A:N, 9, FALSE)</f>
        <v>9</v>
      </c>
      <c r="P836">
        <f>VLOOKUP(A836, gaming_health_data!A:N, 10, FALSE)</f>
        <v>18</v>
      </c>
      <c r="Q836">
        <f>VLOOKUP(A836, gaming_health_data!A:N, 11, FALSE)</f>
        <v>36</v>
      </c>
      <c r="R836">
        <f>VLOOKUP(A836, gaming_health_data!A:N, 12, FALSE)</f>
        <v>9</v>
      </c>
      <c r="S836">
        <f>VLOOKUP(A836, gaming_health_data!A:N, 13, FALSE)</f>
        <v>37</v>
      </c>
      <c r="T836">
        <f>VLOOKUP(A836, gaming_health_data!A:N, 14, FALSE)</f>
        <v>47</v>
      </c>
    </row>
    <row r="837" spans="1:20" ht="15.75">
      <c r="A837">
        <v>10853</v>
      </c>
      <c r="B837" t="s">
        <v>1713</v>
      </c>
      <c r="C837">
        <v>34</v>
      </c>
      <c r="D837" t="s">
        <v>27</v>
      </c>
      <c r="E837" t="s">
        <v>54</v>
      </c>
      <c r="F837" s="3">
        <v>173056</v>
      </c>
      <c r="G837" t="s">
        <v>17</v>
      </c>
      <c r="H837" t="s">
        <v>21</v>
      </c>
      <c r="I837" s="4" t="str">
        <f>VLOOKUP(A837, gaming_health_data!A:N, 2, FALSE)</f>
        <v>Cell Phone</v>
      </c>
      <c r="J837" t="str">
        <f>VLOOKUP(A837, gaming_health_data!A:N, 3, FALSE)</f>
        <v>Horror</v>
      </c>
      <c r="K837" t="str">
        <f>VLOOKUP(A837, gaming_health_data!A:N, 4, FALSE)</f>
        <v>Competition</v>
      </c>
      <c r="L837">
        <f>VLOOKUP(A837, gaming_health_data!A:N, 5, FALSE)</f>
        <v>3</v>
      </c>
      <c r="M837">
        <f>VLOOKUP(A837, gaming_health_data!A:N, 6, FALSE)</f>
        <v>209</v>
      </c>
      <c r="N837">
        <f>VLOOKUP(A837, gaming_health_data!A:N, 7, FALSE)</f>
        <v>8</v>
      </c>
      <c r="O837">
        <f>VLOOKUP(A837, gaming_health_data!A:N, 9, FALSE)</f>
        <v>42</v>
      </c>
      <c r="P837">
        <f>VLOOKUP(A837, gaming_health_data!A:N, 10, FALSE)</f>
        <v>67</v>
      </c>
      <c r="Q837">
        <f>VLOOKUP(A837, gaming_health_data!A:N, 11, FALSE)</f>
        <v>66</v>
      </c>
      <c r="R837">
        <f>VLOOKUP(A837, gaming_health_data!A:N, 12, FALSE)</f>
        <v>26</v>
      </c>
      <c r="S837">
        <f>VLOOKUP(A837, gaming_health_data!A:N, 13, FALSE)</f>
        <v>65</v>
      </c>
      <c r="T837">
        <f>VLOOKUP(A837, gaming_health_data!A:N, 14, FALSE)</f>
        <v>78</v>
      </c>
    </row>
    <row r="838" spans="1:20" ht="15.75">
      <c r="A838">
        <v>10854</v>
      </c>
      <c r="B838" t="s">
        <v>1714</v>
      </c>
      <c r="C838">
        <v>18</v>
      </c>
      <c r="D838" t="s">
        <v>26</v>
      </c>
      <c r="E838" t="s">
        <v>30</v>
      </c>
      <c r="F838" s="3">
        <v>38883</v>
      </c>
      <c r="G838" t="s">
        <v>17</v>
      </c>
      <c r="H838" t="s">
        <v>17</v>
      </c>
      <c r="I838" s="4" t="str">
        <f>VLOOKUP(A838, gaming_health_data!A:N, 2, FALSE)</f>
        <v>PC</v>
      </c>
      <c r="J838" t="str">
        <f>VLOOKUP(A838, gaming_health_data!A:N, 3, FALSE)</f>
        <v>RPG</v>
      </c>
      <c r="K838" t="str">
        <f>VLOOKUP(A838, gaming_health_data!A:N, 4, FALSE)</f>
        <v>Loneliness</v>
      </c>
      <c r="L838">
        <f>VLOOKUP(A838, gaming_health_data!A:N, 5, FALSE)</f>
        <v>10</v>
      </c>
      <c r="M838">
        <f>VLOOKUP(A838, gaming_health_data!A:N, 6, FALSE)</f>
        <v>196</v>
      </c>
      <c r="N838">
        <f>VLOOKUP(A838, gaming_health_data!A:N, 7, FALSE)</f>
        <v>10</v>
      </c>
      <c r="O838">
        <f>VLOOKUP(A838, gaming_health_data!A:N, 9, FALSE)</f>
        <v>12</v>
      </c>
      <c r="P838">
        <f>VLOOKUP(A838, gaming_health_data!A:N, 10, FALSE)</f>
        <v>86</v>
      </c>
      <c r="Q838">
        <f>VLOOKUP(A838, gaming_health_data!A:N, 11, FALSE)</f>
        <v>11</v>
      </c>
      <c r="R838">
        <f>VLOOKUP(A838, gaming_health_data!A:N, 12, FALSE)</f>
        <v>10</v>
      </c>
      <c r="S838">
        <f>VLOOKUP(A838, gaming_health_data!A:N, 13, FALSE)</f>
        <v>61</v>
      </c>
      <c r="T838">
        <f>VLOOKUP(A838, gaming_health_data!A:N, 14, FALSE)</f>
        <v>64</v>
      </c>
    </row>
    <row r="839" spans="1:20" ht="15.75">
      <c r="A839">
        <v>10855</v>
      </c>
      <c r="B839" t="s">
        <v>1715</v>
      </c>
      <c r="C839">
        <v>23</v>
      </c>
      <c r="D839" t="s">
        <v>26</v>
      </c>
      <c r="E839" t="s">
        <v>54</v>
      </c>
      <c r="F839" s="3">
        <v>44400</v>
      </c>
      <c r="G839" t="s">
        <v>17</v>
      </c>
      <c r="H839" t="s">
        <v>21</v>
      </c>
      <c r="I839" s="4" t="str">
        <f>VLOOKUP(A839, gaming_health_data!A:N, 2, FALSE)</f>
        <v>Xbox</v>
      </c>
      <c r="J839" t="str">
        <f>VLOOKUP(A839, gaming_health_data!A:N, 3, FALSE)</f>
        <v>Sports</v>
      </c>
      <c r="K839" t="str">
        <f>VLOOKUP(A839, gaming_health_data!A:N, 4, FALSE)</f>
        <v>Relaxation</v>
      </c>
      <c r="L839">
        <f>VLOOKUP(A839, gaming_health_data!A:N, 5, FALSE)</f>
        <v>7</v>
      </c>
      <c r="M839">
        <f>VLOOKUP(A839, gaming_health_data!A:N, 6, FALSE)</f>
        <v>613</v>
      </c>
      <c r="N839">
        <f>VLOOKUP(A839, gaming_health_data!A:N, 7, FALSE)</f>
        <v>8</v>
      </c>
      <c r="O839">
        <f>VLOOKUP(A839, gaming_health_data!A:N, 9, FALSE)</f>
        <v>55</v>
      </c>
      <c r="P839">
        <f>VLOOKUP(A839, gaming_health_data!A:N, 10, FALSE)</f>
        <v>89</v>
      </c>
      <c r="Q839">
        <f>VLOOKUP(A839, gaming_health_data!A:N, 11, FALSE)</f>
        <v>4</v>
      </c>
      <c r="R839">
        <f>VLOOKUP(A839, gaming_health_data!A:N, 12, FALSE)</f>
        <v>88</v>
      </c>
      <c r="S839">
        <f>VLOOKUP(A839, gaming_health_data!A:N, 13, FALSE)</f>
        <v>31</v>
      </c>
      <c r="T839">
        <f>VLOOKUP(A839, gaming_health_data!A:N, 14, FALSE)</f>
        <v>4</v>
      </c>
    </row>
    <row r="840" spans="1:20" ht="15.75">
      <c r="A840">
        <v>10856</v>
      </c>
      <c r="B840" t="s">
        <v>1716</v>
      </c>
      <c r="C840">
        <v>18</v>
      </c>
      <c r="D840" t="s">
        <v>15</v>
      </c>
      <c r="E840" t="s">
        <v>16</v>
      </c>
      <c r="F840" s="3">
        <v>82245</v>
      </c>
      <c r="G840" t="s">
        <v>21</v>
      </c>
      <c r="H840" t="s">
        <v>17</v>
      </c>
      <c r="I840" s="4" t="str">
        <f>VLOOKUP(A840, gaming_health_data!A:N, 2, FALSE)</f>
        <v>Cell Phone</v>
      </c>
      <c r="J840" t="str">
        <f>VLOOKUP(A840, gaming_health_data!A:N, 3, FALSE)</f>
        <v>Racing</v>
      </c>
      <c r="K840" t="str">
        <f>VLOOKUP(A840, gaming_health_data!A:N, 4, FALSE)</f>
        <v>Habit</v>
      </c>
      <c r="L840">
        <f>VLOOKUP(A840, gaming_health_data!A:N, 5, FALSE)</f>
        <v>11</v>
      </c>
      <c r="M840">
        <f>VLOOKUP(A840, gaming_health_data!A:N, 6, FALSE)</f>
        <v>107</v>
      </c>
      <c r="N840">
        <f>VLOOKUP(A840, gaming_health_data!A:N, 7, FALSE)</f>
        <v>10</v>
      </c>
      <c r="O840">
        <f>VLOOKUP(A840, gaming_health_data!A:N, 9, FALSE)</f>
        <v>65</v>
      </c>
      <c r="P840">
        <f>VLOOKUP(A840, gaming_health_data!A:N, 10, FALSE)</f>
        <v>42</v>
      </c>
      <c r="Q840">
        <f>VLOOKUP(A840, gaming_health_data!A:N, 11, FALSE)</f>
        <v>85</v>
      </c>
      <c r="R840">
        <f>VLOOKUP(A840, gaming_health_data!A:N, 12, FALSE)</f>
        <v>98</v>
      </c>
      <c r="S840">
        <f>VLOOKUP(A840, gaming_health_data!A:N, 13, FALSE)</f>
        <v>86</v>
      </c>
      <c r="T840">
        <f>VLOOKUP(A840, gaming_health_data!A:N, 14, FALSE)</f>
        <v>80</v>
      </c>
    </row>
    <row r="841" spans="1:20" ht="15.75">
      <c r="A841">
        <v>10857</v>
      </c>
      <c r="B841" t="s">
        <v>1717</v>
      </c>
      <c r="C841">
        <v>33</v>
      </c>
      <c r="D841" t="s">
        <v>15</v>
      </c>
      <c r="E841" t="s">
        <v>16</v>
      </c>
      <c r="F841" s="3">
        <v>38634</v>
      </c>
      <c r="G841" t="s">
        <v>17</v>
      </c>
      <c r="H841" t="s">
        <v>21</v>
      </c>
      <c r="I841" s="4" t="str">
        <f>VLOOKUP(A841, gaming_health_data!A:N, 2, FALSE)</f>
        <v>Nintendo</v>
      </c>
      <c r="J841" t="str">
        <f>VLOOKUP(A841, gaming_health_data!A:N, 3, FALSE)</f>
        <v>Strategy</v>
      </c>
      <c r="K841" t="str">
        <f>VLOOKUP(A841, gaming_health_data!A:N, 4, FALSE)</f>
        <v>Loneliness</v>
      </c>
      <c r="L841">
        <f>VLOOKUP(A841, gaming_health_data!A:N, 5, FALSE)</f>
        <v>10</v>
      </c>
      <c r="M841">
        <f>VLOOKUP(A841, gaming_health_data!A:N, 6, FALSE)</f>
        <v>561</v>
      </c>
      <c r="N841">
        <f>VLOOKUP(A841, gaming_health_data!A:N, 7, FALSE)</f>
        <v>5</v>
      </c>
      <c r="O841">
        <f>VLOOKUP(A841, gaming_health_data!A:N, 9, FALSE)</f>
        <v>88</v>
      </c>
      <c r="P841">
        <f>VLOOKUP(A841, gaming_health_data!A:N, 10, FALSE)</f>
        <v>41</v>
      </c>
      <c r="Q841">
        <f>VLOOKUP(A841, gaming_health_data!A:N, 11, FALSE)</f>
        <v>62</v>
      </c>
      <c r="R841">
        <f>VLOOKUP(A841, gaming_health_data!A:N, 12, FALSE)</f>
        <v>31</v>
      </c>
      <c r="S841">
        <f>VLOOKUP(A841, gaming_health_data!A:N, 13, FALSE)</f>
        <v>29</v>
      </c>
      <c r="T841">
        <f>VLOOKUP(A841, gaming_health_data!A:N, 14, FALSE)</f>
        <v>98</v>
      </c>
    </row>
    <row r="842" spans="1:20" ht="15.75">
      <c r="A842">
        <v>10858</v>
      </c>
      <c r="B842" t="s">
        <v>1718</v>
      </c>
      <c r="C842">
        <v>33</v>
      </c>
      <c r="D842" t="s">
        <v>27</v>
      </c>
      <c r="E842" t="s">
        <v>44</v>
      </c>
      <c r="F842" s="3">
        <v>91353</v>
      </c>
      <c r="G842" t="s">
        <v>17</v>
      </c>
      <c r="H842" t="s">
        <v>21</v>
      </c>
      <c r="I842" s="4" t="str">
        <f>VLOOKUP(A842, gaming_health_data!A:N, 2, FALSE)</f>
        <v>PC</v>
      </c>
      <c r="J842" t="str">
        <f>VLOOKUP(A842, gaming_health_data!A:N, 3, FALSE)</f>
        <v>Survival</v>
      </c>
      <c r="K842" t="str">
        <f>VLOOKUP(A842, gaming_health_data!A:N, 4, FALSE)</f>
        <v>Escapism</v>
      </c>
      <c r="L842">
        <f>VLOOKUP(A842, gaming_health_data!A:N, 5, FALSE)</f>
        <v>11</v>
      </c>
      <c r="M842">
        <f>VLOOKUP(A842, gaming_health_data!A:N, 6, FALSE)</f>
        <v>370</v>
      </c>
      <c r="N842">
        <f>VLOOKUP(A842, gaming_health_data!A:N, 7, FALSE)</f>
        <v>4</v>
      </c>
      <c r="O842">
        <f>VLOOKUP(A842, gaming_health_data!A:N, 9, FALSE)</f>
        <v>30</v>
      </c>
      <c r="P842">
        <f>VLOOKUP(A842, gaming_health_data!A:N, 10, FALSE)</f>
        <v>35</v>
      </c>
      <c r="Q842">
        <f>VLOOKUP(A842, gaming_health_data!A:N, 11, FALSE)</f>
        <v>82</v>
      </c>
      <c r="R842">
        <f>VLOOKUP(A842, gaming_health_data!A:N, 12, FALSE)</f>
        <v>15</v>
      </c>
      <c r="S842">
        <f>VLOOKUP(A842, gaming_health_data!A:N, 13, FALSE)</f>
        <v>80</v>
      </c>
      <c r="T842">
        <f>VLOOKUP(A842, gaming_health_data!A:N, 14, FALSE)</f>
        <v>4</v>
      </c>
    </row>
    <row r="843" spans="1:20" ht="15.75">
      <c r="A843">
        <v>10859</v>
      </c>
      <c r="B843" t="s">
        <v>1719</v>
      </c>
      <c r="C843">
        <v>29</v>
      </c>
      <c r="D843" t="s">
        <v>26</v>
      </c>
      <c r="E843" t="s">
        <v>54</v>
      </c>
      <c r="F843" s="3">
        <v>161769</v>
      </c>
      <c r="G843" t="s">
        <v>21</v>
      </c>
      <c r="H843" t="s">
        <v>17</v>
      </c>
      <c r="I843" s="4" t="str">
        <f>VLOOKUP(A843, gaming_health_data!A:N, 2, FALSE)</f>
        <v>Nintendo</v>
      </c>
      <c r="J843" t="str">
        <f>VLOOKUP(A843, gaming_health_data!A:N, 3, FALSE)</f>
        <v>Racing</v>
      </c>
      <c r="K843" t="str">
        <f>VLOOKUP(A843, gaming_health_data!A:N, 4, FALSE)</f>
        <v>Escapism</v>
      </c>
      <c r="L843">
        <f>VLOOKUP(A843, gaming_health_data!A:N, 5, FALSE)</f>
        <v>9</v>
      </c>
      <c r="M843">
        <f>VLOOKUP(A843, gaming_health_data!A:N, 6, FALSE)</f>
        <v>911</v>
      </c>
      <c r="N843">
        <f>VLOOKUP(A843, gaming_health_data!A:N, 7, FALSE)</f>
        <v>11</v>
      </c>
      <c r="O843">
        <f>VLOOKUP(A843, gaming_health_data!A:N, 9, FALSE)</f>
        <v>47</v>
      </c>
      <c r="P843">
        <f>VLOOKUP(A843, gaming_health_data!A:N, 10, FALSE)</f>
        <v>70</v>
      </c>
      <c r="Q843">
        <f>VLOOKUP(A843, gaming_health_data!A:N, 11, FALSE)</f>
        <v>44</v>
      </c>
      <c r="R843">
        <f>VLOOKUP(A843, gaming_health_data!A:N, 12, FALSE)</f>
        <v>30</v>
      </c>
      <c r="S843">
        <f>VLOOKUP(A843, gaming_health_data!A:N, 13, FALSE)</f>
        <v>70</v>
      </c>
      <c r="T843">
        <f>VLOOKUP(A843, gaming_health_data!A:N, 14, FALSE)</f>
        <v>50</v>
      </c>
    </row>
    <row r="844" spans="1:20" ht="15.75">
      <c r="A844">
        <v>10860</v>
      </c>
      <c r="B844" t="s">
        <v>1720</v>
      </c>
      <c r="C844">
        <v>33</v>
      </c>
      <c r="D844" t="s">
        <v>15</v>
      </c>
      <c r="E844" t="s">
        <v>36</v>
      </c>
      <c r="F844" s="3">
        <v>144688</v>
      </c>
      <c r="G844" t="s">
        <v>21</v>
      </c>
      <c r="H844" t="s">
        <v>21</v>
      </c>
      <c r="I844" s="4" t="str">
        <f>VLOOKUP(A844, gaming_health_data!A:N, 2, FALSE)</f>
        <v>PlayStation</v>
      </c>
      <c r="J844" t="str">
        <f>VLOOKUP(A844, gaming_health_data!A:N, 3, FALSE)</f>
        <v>Survival</v>
      </c>
      <c r="K844" t="str">
        <f>VLOOKUP(A844, gaming_health_data!A:N, 4, FALSE)</f>
        <v>Competition</v>
      </c>
      <c r="L844">
        <f>VLOOKUP(A844, gaming_health_data!A:N, 5, FALSE)</f>
        <v>3</v>
      </c>
      <c r="M844">
        <f>VLOOKUP(A844, gaming_health_data!A:N, 6, FALSE)</f>
        <v>692</v>
      </c>
      <c r="N844">
        <f>VLOOKUP(A844, gaming_health_data!A:N, 7, FALSE)</f>
        <v>5</v>
      </c>
      <c r="O844">
        <f>VLOOKUP(A844, gaming_health_data!A:N, 9, FALSE)</f>
        <v>54</v>
      </c>
      <c r="P844">
        <f>VLOOKUP(A844, gaming_health_data!A:N, 10, FALSE)</f>
        <v>53</v>
      </c>
      <c r="Q844">
        <f>VLOOKUP(A844, gaming_health_data!A:N, 11, FALSE)</f>
        <v>36</v>
      </c>
      <c r="R844">
        <f>VLOOKUP(A844, gaming_health_data!A:N, 12, FALSE)</f>
        <v>70</v>
      </c>
      <c r="S844">
        <f>VLOOKUP(A844, gaming_health_data!A:N, 13, FALSE)</f>
        <v>94</v>
      </c>
      <c r="T844">
        <f>VLOOKUP(A844, gaming_health_data!A:N, 14, FALSE)</f>
        <v>90</v>
      </c>
    </row>
    <row r="845" spans="1:20" ht="15.75">
      <c r="A845">
        <v>10861</v>
      </c>
      <c r="B845" t="s">
        <v>1721</v>
      </c>
      <c r="C845">
        <v>29</v>
      </c>
      <c r="D845" t="s">
        <v>15</v>
      </c>
      <c r="E845" t="s">
        <v>30</v>
      </c>
      <c r="F845" s="3">
        <v>154877</v>
      </c>
      <c r="G845" t="s">
        <v>17</v>
      </c>
      <c r="H845" t="s">
        <v>21</v>
      </c>
      <c r="I845" s="4" t="str">
        <f>VLOOKUP(A845, gaming_health_data!A:N, 2, FALSE)</f>
        <v>Cell Phone</v>
      </c>
      <c r="J845" t="str">
        <f>VLOOKUP(A845, gaming_health_data!A:N, 3, FALSE)</f>
        <v>FPS</v>
      </c>
      <c r="K845" t="str">
        <f>VLOOKUP(A845, gaming_health_data!A:N, 4, FALSE)</f>
        <v>Competition</v>
      </c>
      <c r="L845">
        <f>VLOOKUP(A845, gaming_health_data!A:N, 5, FALSE)</f>
        <v>7</v>
      </c>
      <c r="M845">
        <f>VLOOKUP(A845, gaming_health_data!A:N, 6, FALSE)</f>
        <v>511</v>
      </c>
      <c r="N845">
        <f>VLOOKUP(A845, gaming_health_data!A:N, 7, FALSE)</f>
        <v>5</v>
      </c>
      <c r="O845">
        <f>VLOOKUP(A845, gaming_health_data!A:N, 9, FALSE)</f>
        <v>74</v>
      </c>
      <c r="P845">
        <f>VLOOKUP(A845, gaming_health_data!A:N, 10, FALSE)</f>
        <v>96</v>
      </c>
      <c r="Q845">
        <f>VLOOKUP(A845, gaming_health_data!A:N, 11, FALSE)</f>
        <v>69</v>
      </c>
      <c r="R845">
        <f>VLOOKUP(A845, gaming_health_data!A:N, 12, FALSE)</f>
        <v>17</v>
      </c>
      <c r="S845">
        <f>VLOOKUP(A845, gaming_health_data!A:N, 13, FALSE)</f>
        <v>73</v>
      </c>
      <c r="T845">
        <f>VLOOKUP(A845, gaming_health_data!A:N, 14, FALSE)</f>
        <v>89</v>
      </c>
    </row>
    <row r="846" spans="1:20" ht="15.75">
      <c r="A846">
        <v>10862</v>
      </c>
      <c r="B846" t="s">
        <v>1722</v>
      </c>
      <c r="C846">
        <v>18</v>
      </c>
      <c r="D846" t="s">
        <v>27</v>
      </c>
      <c r="E846" t="s">
        <v>53</v>
      </c>
      <c r="F846" s="3">
        <v>89524</v>
      </c>
      <c r="G846" t="s">
        <v>21</v>
      </c>
      <c r="H846" t="s">
        <v>21</v>
      </c>
      <c r="I846" s="4" t="str">
        <f>VLOOKUP(A846, gaming_health_data!A:N, 2, FALSE)</f>
        <v>Nintendo</v>
      </c>
      <c r="J846" t="str">
        <f>VLOOKUP(A846, gaming_health_data!A:N, 3, FALSE)</f>
        <v>Fighting</v>
      </c>
      <c r="K846" t="str">
        <f>VLOOKUP(A846, gaming_health_data!A:N, 4, FALSE)</f>
        <v>Competition</v>
      </c>
      <c r="L846">
        <f>VLOOKUP(A846, gaming_health_data!A:N, 5, FALSE)</f>
        <v>10</v>
      </c>
      <c r="M846">
        <f>VLOOKUP(A846, gaming_health_data!A:N, 6, FALSE)</f>
        <v>956</v>
      </c>
      <c r="N846">
        <f>VLOOKUP(A846, gaming_health_data!A:N, 7, FALSE)</f>
        <v>5</v>
      </c>
      <c r="O846">
        <f>VLOOKUP(A846, gaming_health_data!A:N, 9, FALSE)</f>
        <v>10</v>
      </c>
      <c r="P846">
        <f>VLOOKUP(A846, gaming_health_data!A:N, 10, FALSE)</f>
        <v>52</v>
      </c>
      <c r="Q846">
        <f>VLOOKUP(A846, gaming_health_data!A:N, 11, FALSE)</f>
        <v>74</v>
      </c>
      <c r="R846">
        <f>VLOOKUP(A846, gaming_health_data!A:N, 12, FALSE)</f>
        <v>84</v>
      </c>
      <c r="S846">
        <f>VLOOKUP(A846, gaming_health_data!A:N, 13, FALSE)</f>
        <v>32</v>
      </c>
      <c r="T846">
        <f>VLOOKUP(A846, gaming_health_data!A:N, 14, FALSE)</f>
        <v>91</v>
      </c>
    </row>
    <row r="847" spans="1:20" ht="15.75">
      <c r="A847">
        <v>10863</v>
      </c>
      <c r="B847" t="s">
        <v>1723</v>
      </c>
      <c r="C847">
        <v>19</v>
      </c>
      <c r="D847" t="s">
        <v>15</v>
      </c>
      <c r="E847" t="s">
        <v>56</v>
      </c>
      <c r="F847" s="3">
        <v>50684</v>
      </c>
      <c r="G847" t="s">
        <v>21</v>
      </c>
      <c r="H847" t="s">
        <v>21</v>
      </c>
      <c r="I847" s="4" t="str">
        <f>VLOOKUP(A847, gaming_health_data!A:N, 2, FALSE)</f>
        <v>PC</v>
      </c>
      <c r="J847" t="str">
        <f>VLOOKUP(A847, gaming_health_data!A:N, 3, FALSE)</f>
        <v>Strategy</v>
      </c>
      <c r="K847" t="str">
        <f>VLOOKUP(A847, gaming_health_data!A:N, 4, FALSE)</f>
        <v>Challenge</v>
      </c>
      <c r="L847">
        <f>VLOOKUP(A847, gaming_health_data!A:N, 5, FALSE)</f>
        <v>5</v>
      </c>
      <c r="M847">
        <f>VLOOKUP(A847, gaming_health_data!A:N, 6, FALSE)</f>
        <v>496</v>
      </c>
      <c r="N847">
        <f>VLOOKUP(A847, gaming_health_data!A:N, 7, FALSE)</f>
        <v>6</v>
      </c>
      <c r="O847">
        <f>VLOOKUP(A847, gaming_health_data!A:N, 9, FALSE)</f>
        <v>25</v>
      </c>
      <c r="P847">
        <f>VLOOKUP(A847, gaming_health_data!A:N, 10, FALSE)</f>
        <v>26</v>
      </c>
      <c r="Q847">
        <f>VLOOKUP(A847, gaming_health_data!A:N, 11, FALSE)</f>
        <v>72</v>
      </c>
      <c r="R847">
        <f>VLOOKUP(A847, gaming_health_data!A:N, 12, FALSE)</f>
        <v>66</v>
      </c>
      <c r="S847">
        <f>VLOOKUP(A847, gaming_health_data!A:N, 13, FALSE)</f>
        <v>5</v>
      </c>
      <c r="T847">
        <f>VLOOKUP(A847, gaming_health_data!A:N, 14, FALSE)</f>
        <v>59</v>
      </c>
    </row>
    <row r="848" spans="1:20" ht="15.75">
      <c r="A848">
        <v>10864</v>
      </c>
      <c r="B848" t="s">
        <v>1724</v>
      </c>
      <c r="C848">
        <v>25</v>
      </c>
      <c r="D848" t="s">
        <v>15</v>
      </c>
      <c r="E848" t="s">
        <v>44</v>
      </c>
      <c r="F848" s="3">
        <v>116119</v>
      </c>
      <c r="G848" t="s">
        <v>17</v>
      </c>
      <c r="H848" t="s">
        <v>21</v>
      </c>
      <c r="I848" s="4" t="str">
        <f>VLOOKUP(A848, gaming_health_data!A:N, 2, FALSE)</f>
        <v>Cell Phone</v>
      </c>
      <c r="J848" t="str">
        <f>VLOOKUP(A848, gaming_health_data!A:N, 3, FALSE)</f>
        <v>MMORPG</v>
      </c>
      <c r="K848" t="str">
        <f>VLOOKUP(A848, gaming_health_data!A:N, 4, FALSE)</f>
        <v>Stress Relief</v>
      </c>
      <c r="L848">
        <f>VLOOKUP(A848, gaming_health_data!A:N, 5, FALSE)</f>
        <v>4</v>
      </c>
      <c r="M848">
        <f>VLOOKUP(A848, gaming_health_data!A:N, 6, FALSE)</f>
        <v>917</v>
      </c>
      <c r="N848">
        <f>VLOOKUP(A848, gaming_health_data!A:N, 7, FALSE)</f>
        <v>10</v>
      </c>
      <c r="O848">
        <f>VLOOKUP(A848, gaming_health_data!A:N, 9, FALSE)</f>
        <v>6</v>
      </c>
      <c r="P848">
        <f>VLOOKUP(A848, gaming_health_data!A:N, 10, FALSE)</f>
        <v>44</v>
      </c>
      <c r="Q848">
        <f>VLOOKUP(A848, gaming_health_data!A:N, 11, FALSE)</f>
        <v>50</v>
      </c>
      <c r="R848">
        <f>VLOOKUP(A848, gaming_health_data!A:N, 12, FALSE)</f>
        <v>3</v>
      </c>
      <c r="S848">
        <f>VLOOKUP(A848, gaming_health_data!A:N, 13, FALSE)</f>
        <v>92</v>
      </c>
      <c r="T848">
        <f>VLOOKUP(A848, gaming_health_data!A:N, 14, FALSE)</f>
        <v>99</v>
      </c>
    </row>
    <row r="849" spans="1:20" ht="15.75">
      <c r="A849">
        <v>10865</v>
      </c>
      <c r="B849" t="s">
        <v>1725</v>
      </c>
      <c r="C849">
        <v>25</v>
      </c>
      <c r="D849" t="s">
        <v>27</v>
      </c>
      <c r="E849" t="s">
        <v>56</v>
      </c>
      <c r="F849" s="3">
        <v>88849</v>
      </c>
      <c r="G849" t="s">
        <v>21</v>
      </c>
      <c r="H849" t="s">
        <v>21</v>
      </c>
      <c r="I849" s="4" t="str">
        <f>VLOOKUP(A849, gaming_health_data!A:N, 2, FALSE)</f>
        <v>Nintendo</v>
      </c>
      <c r="J849" t="str">
        <f>VLOOKUP(A849, gaming_health_data!A:N, 3, FALSE)</f>
        <v>FPS</v>
      </c>
      <c r="K849" t="str">
        <f>VLOOKUP(A849, gaming_health_data!A:N, 4, FALSE)</f>
        <v>Competition</v>
      </c>
      <c r="L849">
        <f>VLOOKUP(A849, gaming_health_data!A:N, 5, FALSE)</f>
        <v>3</v>
      </c>
      <c r="M849">
        <f>VLOOKUP(A849, gaming_health_data!A:N, 6, FALSE)</f>
        <v>327</v>
      </c>
      <c r="N849">
        <f>VLOOKUP(A849, gaming_health_data!A:N, 7, FALSE)</f>
        <v>9</v>
      </c>
      <c r="O849">
        <f>VLOOKUP(A849, gaming_health_data!A:N, 9, FALSE)</f>
        <v>61</v>
      </c>
      <c r="P849">
        <f>VLOOKUP(A849, gaming_health_data!A:N, 10, FALSE)</f>
        <v>30</v>
      </c>
      <c r="Q849">
        <f>VLOOKUP(A849, gaming_health_data!A:N, 11, FALSE)</f>
        <v>43</v>
      </c>
      <c r="R849">
        <f>VLOOKUP(A849, gaming_health_data!A:N, 12, FALSE)</f>
        <v>49</v>
      </c>
      <c r="S849">
        <f>VLOOKUP(A849, gaming_health_data!A:N, 13, FALSE)</f>
        <v>50</v>
      </c>
      <c r="T849">
        <f>VLOOKUP(A849, gaming_health_data!A:N, 14, FALSE)</f>
        <v>75</v>
      </c>
    </row>
    <row r="850" spans="1:20" ht="15.75">
      <c r="A850">
        <v>10866</v>
      </c>
      <c r="B850" t="s">
        <v>1726</v>
      </c>
      <c r="C850">
        <v>29</v>
      </c>
      <c r="D850" t="s">
        <v>26</v>
      </c>
      <c r="E850" t="s">
        <v>27</v>
      </c>
      <c r="F850" s="3">
        <v>92776</v>
      </c>
      <c r="G850" t="s">
        <v>21</v>
      </c>
      <c r="H850" t="s">
        <v>17</v>
      </c>
      <c r="I850" s="4" t="str">
        <f>VLOOKUP(A850, gaming_health_data!A:N, 2, FALSE)</f>
        <v>PC</v>
      </c>
      <c r="J850" t="str">
        <f>VLOOKUP(A850, gaming_health_data!A:N, 3, FALSE)</f>
        <v>Fighting</v>
      </c>
      <c r="K850" t="str">
        <f>VLOOKUP(A850, gaming_health_data!A:N, 4, FALSE)</f>
        <v>Stress Relief</v>
      </c>
      <c r="L850">
        <f>VLOOKUP(A850, gaming_health_data!A:N, 5, FALSE)</f>
        <v>7</v>
      </c>
      <c r="M850">
        <f>VLOOKUP(A850, gaming_health_data!A:N, 6, FALSE)</f>
        <v>347</v>
      </c>
      <c r="N850">
        <f>VLOOKUP(A850, gaming_health_data!A:N, 7, FALSE)</f>
        <v>10</v>
      </c>
      <c r="O850">
        <f>VLOOKUP(A850, gaming_health_data!A:N, 9, FALSE)</f>
        <v>17</v>
      </c>
      <c r="P850">
        <f>VLOOKUP(A850, gaming_health_data!A:N, 10, FALSE)</f>
        <v>19</v>
      </c>
      <c r="Q850">
        <f>VLOOKUP(A850, gaming_health_data!A:N, 11, FALSE)</f>
        <v>22</v>
      </c>
      <c r="R850">
        <f>VLOOKUP(A850, gaming_health_data!A:N, 12, FALSE)</f>
        <v>93</v>
      </c>
      <c r="S850">
        <f>VLOOKUP(A850, gaming_health_data!A:N, 13, FALSE)</f>
        <v>84</v>
      </c>
      <c r="T850">
        <f>VLOOKUP(A850, gaming_health_data!A:N, 14, FALSE)</f>
        <v>84</v>
      </c>
    </row>
    <row r="851" spans="1:20" ht="15.75">
      <c r="A851">
        <v>10867</v>
      </c>
      <c r="B851" t="s">
        <v>1727</v>
      </c>
      <c r="C851">
        <v>21</v>
      </c>
      <c r="D851" t="s">
        <v>26</v>
      </c>
      <c r="E851" t="s">
        <v>49</v>
      </c>
      <c r="F851" s="3">
        <v>63566</v>
      </c>
      <c r="G851" t="s">
        <v>17</v>
      </c>
      <c r="H851" t="s">
        <v>17</v>
      </c>
      <c r="I851" s="4" t="str">
        <f>VLOOKUP(A851, gaming_health_data!A:N, 2, FALSE)</f>
        <v>PlayStation</v>
      </c>
      <c r="J851" t="str">
        <f>VLOOKUP(A851, gaming_health_data!A:N, 3, FALSE)</f>
        <v>Survival</v>
      </c>
      <c r="K851" t="str">
        <f>VLOOKUP(A851, gaming_health_data!A:N, 4, FALSE)</f>
        <v>Relaxation</v>
      </c>
      <c r="L851">
        <f>VLOOKUP(A851, gaming_health_data!A:N, 5, FALSE)</f>
        <v>10</v>
      </c>
      <c r="M851">
        <f>VLOOKUP(A851, gaming_health_data!A:N, 6, FALSE)</f>
        <v>545</v>
      </c>
      <c r="N851">
        <f>VLOOKUP(A851, gaming_health_data!A:N, 7, FALSE)</f>
        <v>10</v>
      </c>
      <c r="O851">
        <f>VLOOKUP(A851, gaming_health_data!A:N, 9, FALSE)</f>
        <v>65</v>
      </c>
      <c r="P851">
        <f>VLOOKUP(A851, gaming_health_data!A:N, 10, FALSE)</f>
        <v>67</v>
      </c>
      <c r="Q851">
        <f>VLOOKUP(A851, gaming_health_data!A:N, 11, FALSE)</f>
        <v>49</v>
      </c>
      <c r="R851">
        <f>VLOOKUP(A851, gaming_health_data!A:N, 12, FALSE)</f>
        <v>72</v>
      </c>
      <c r="S851">
        <f>VLOOKUP(A851, gaming_health_data!A:N, 13, FALSE)</f>
        <v>88</v>
      </c>
      <c r="T851">
        <f>VLOOKUP(A851, gaming_health_data!A:N, 14, FALSE)</f>
        <v>6</v>
      </c>
    </row>
    <row r="852" spans="1:20" ht="15.75">
      <c r="A852">
        <v>10868</v>
      </c>
      <c r="B852" t="s">
        <v>1728</v>
      </c>
      <c r="C852">
        <v>19</v>
      </c>
      <c r="D852" t="s">
        <v>15</v>
      </c>
      <c r="E852" t="s">
        <v>41</v>
      </c>
      <c r="F852" s="3">
        <v>108110</v>
      </c>
      <c r="G852" t="s">
        <v>17</v>
      </c>
      <c r="H852" t="s">
        <v>21</v>
      </c>
      <c r="I852" s="4" t="str">
        <f>VLOOKUP(A852, gaming_health_data!A:N, 2, FALSE)</f>
        <v>PlayStation</v>
      </c>
      <c r="J852" t="str">
        <f>VLOOKUP(A852, gaming_health_data!A:N, 3, FALSE)</f>
        <v>MOBA</v>
      </c>
      <c r="K852" t="str">
        <f>VLOOKUP(A852, gaming_health_data!A:N, 4, FALSE)</f>
        <v>Habit</v>
      </c>
      <c r="L852">
        <f>VLOOKUP(A852, gaming_health_data!A:N, 5, FALSE)</f>
        <v>9</v>
      </c>
      <c r="M852">
        <f>VLOOKUP(A852, gaming_health_data!A:N, 6, FALSE)</f>
        <v>708</v>
      </c>
      <c r="N852">
        <f>VLOOKUP(A852, gaming_health_data!A:N, 7, FALSE)</f>
        <v>10</v>
      </c>
      <c r="O852">
        <f>VLOOKUP(A852, gaming_health_data!A:N, 9, FALSE)</f>
        <v>5</v>
      </c>
      <c r="P852">
        <f>VLOOKUP(A852, gaming_health_data!A:N, 10, FALSE)</f>
        <v>33</v>
      </c>
      <c r="Q852">
        <f>VLOOKUP(A852, gaming_health_data!A:N, 11, FALSE)</f>
        <v>65</v>
      </c>
      <c r="R852">
        <f>VLOOKUP(A852, gaming_health_data!A:N, 12, FALSE)</f>
        <v>72</v>
      </c>
      <c r="S852">
        <f>VLOOKUP(A852, gaming_health_data!A:N, 13, FALSE)</f>
        <v>47</v>
      </c>
      <c r="T852">
        <f>VLOOKUP(A852, gaming_health_data!A:N, 14, FALSE)</f>
        <v>33</v>
      </c>
    </row>
    <row r="853" spans="1:20" ht="15.75">
      <c r="A853">
        <v>10869</v>
      </c>
      <c r="B853" t="s">
        <v>1729</v>
      </c>
      <c r="C853">
        <v>25</v>
      </c>
      <c r="D853" t="s">
        <v>26</v>
      </c>
      <c r="E853" t="s">
        <v>41</v>
      </c>
      <c r="F853" s="3">
        <v>124678</v>
      </c>
      <c r="G853" t="s">
        <v>17</v>
      </c>
      <c r="H853" t="s">
        <v>21</v>
      </c>
      <c r="I853" s="4" t="str">
        <f>VLOOKUP(A853, gaming_health_data!A:N, 2, FALSE)</f>
        <v>PC</v>
      </c>
      <c r="J853" t="str">
        <f>VLOOKUP(A853, gaming_health_data!A:N, 3, FALSE)</f>
        <v>Fighting</v>
      </c>
      <c r="K853" t="str">
        <f>VLOOKUP(A853, gaming_health_data!A:N, 4, FALSE)</f>
        <v>Stress Relief</v>
      </c>
      <c r="L853">
        <f>VLOOKUP(A853, gaming_health_data!A:N, 5, FALSE)</f>
        <v>2</v>
      </c>
      <c r="M853">
        <f>VLOOKUP(A853, gaming_health_data!A:N, 6, FALSE)</f>
        <v>22</v>
      </c>
      <c r="N853">
        <f>VLOOKUP(A853, gaming_health_data!A:N, 7, FALSE)</f>
        <v>11</v>
      </c>
      <c r="O853">
        <f>VLOOKUP(A853, gaming_health_data!A:N, 9, FALSE)</f>
        <v>17</v>
      </c>
      <c r="P853">
        <f>VLOOKUP(A853, gaming_health_data!A:N, 10, FALSE)</f>
        <v>4</v>
      </c>
      <c r="Q853">
        <f>VLOOKUP(A853, gaming_health_data!A:N, 11, FALSE)</f>
        <v>27</v>
      </c>
      <c r="R853">
        <f>VLOOKUP(A853, gaming_health_data!A:N, 12, FALSE)</f>
        <v>65</v>
      </c>
      <c r="S853">
        <f>VLOOKUP(A853, gaming_health_data!A:N, 13, FALSE)</f>
        <v>13</v>
      </c>
      <c r="T853">
        <f>VLOOKUP(A853, gaming_health_data!A:N, 14, FALSE)</f>
        <v>46</v>
      </c>
    </row>
    <row r="854" spans="1:20" ht="15.75">
      <c r="A854">
        <v>10870</v>
      </c>
      <c r="B854" t="s">
        <v>1730</v>
      </c>
      <c r="C854">
        <v>25</v>
      </c>
      <c r="D854" t="s">
        <v>15</v>
      </c>
      <c r="E854" t="s">
        <v>41</v>
      </c>
      <c r="F854" s="3">
        <v>119592</v>
      </c>
      <c r="G854" t="s">
        <v>21</v>
      </c>
      <c r="H854" t="s">
        <v>21</v>
      </c>
      <c r="I854" s="4" t="str">
        <f>VLOOKUP(A854, gaming_health_data!A:N, 2, FALSE)</f>
        <v>Tablet</v>
      </c>
      <c r="J854" t="str">
        <f>VLOOKUP(A854, gaming_health_data!A:N, 3, FALSE)</f>
        <v>Fighting</v>
      </c>
      <c r="K854" t="str">
        <f>VLOOKUP(A854, gaming_health_data!A:N, 4, FALSE)</f>
        <v>Entertainment</v>
      </c>
      <c r="L854">
        <f>VLOOKUP(A854, gaming_health_data!A:N, 5, FALSE)</f>
        <v>2</v>
      </c>
      <c r="M854">
        <f>VLOOKUP(A854, gaming_health_data!A:N, 6, FALSE)</f>
        <v>256</v>
      </c>
      <c r="N854">
        <f>VLOOKUP(A854, gaming_health_data!A:N, 7, FALSE)</f>
        <v>10</v>
      </c>
      <c r="O854">
        <f>VLOOKUP(A854, gaming_health_data!A:N, 9, FALSE)</f>
        <v>77</v>
      </c>
      <c r="P854">
        <f>VLOOKUP(A854, gaming_health_data!A:N, 10, FALSE)</f>
        <v>46</v>
      </c>
      <c r="Q854">
        <f>VLOOKUP(A854, gaming_health_data!A:N, 11, FALSE)</f>
        <v>63</v>
      </c>
      <c r="R854">
        <f>VLOOKUP(A854, gaming_health_data!A:N, 12, FALSE)</f>
        <v>83</v>
      </c>
      <c r="S854">
        <f>VLOOKUP(A854, gaming_health_data!A:N, 13, FALSE)</f>
        <v>58</v>
      </c>
      <c r="T854">
        <f>VLOOKUP(A854, gaming_health_data!A:N, 14, FALSE)</f>
        <v>87</v>
      </c>
    </row>
    <row r="855" spans="1:20" ht="15.75">
      <c r="A855">
        <v>10871</v>
      </c>
      <c r="B855" t="s">
        <v>1731</v>
      </c>
      <c r="C855">
        <v>26</v>
      </c>
      <c r="D855" t="s">
        <v>27</v>
      </c>
      <c r="E855" t="s">
        <v>36</v>
      </c>
      <c r="F855" s="3">
        <v>56868</v>
      </c>
      <c r="G855" t="s">
        <v>21</v>
      </c>
      <c r="H855" t="s">
        <v>21</v>
      </c>
      <c r="I855" s="4" t="str">
        <f>VLOOKUP(A855, gaming_health_data!A:N, 2, FALSE)</f>
        <v>Cell Phone</v>
      </c>
      <c r="J855" t="str">
        <f>VLOOKUP(A855, gaming_health_data!A:N, 3, FALSE)</f>
        <v>FPS</v>
      </c>
      <c r="K855" t="str">
        <f>VLOOKUP(A855, gaming_health_data!A:N, 4, FALSE)</f>
        <v>Entertainment</v>
      </c>
      <c r="L855">
        <f>VLOOKUP(A855, gaming_health_data!A:N, 5, FALSE)</f>
        <v>8</v>
      </c>
      <c r="M855">
        <f>VLOOKUP(A855, gaming_health_data!A:N, 6, FALSE)</f>
        <v>878</v>
      </c>
      <c r="N855">
        <f>VLOOKUP(A855, gaming_health_data!A:N, 7, FALSE)</f>
        <v>4</v>
      </c>
      <c r="O855">
        <f>VLOOKUP(A855, gaming_health_data!A:N, 9, FALSE)</f>
        <v>86</v>
      </c>
      <c r="P855">
        <f>VLOOKUP(A855, gaming_health_data!A:N, 10, FALSE)</f>
        <v>51</v>
      </c>
      <c r="Q855">
        <f>VLOOKUP(A855, gaming_health_data!A:N, 11, FALSE)</f>
        <v>43</v>
      </c>
      <c r="R855">
        <f>VLOOKUP(A855, gaming_health_data!A:N, 12, FALSE)</f>
        <v>61</v>
      </c>
      <c r="S855">
        <f>VLOOKUP(A855, gaming_health_data!A:N, 13, FALSE)</f>
        <v>1</v>
      </c>
      <c r="T855">
        <f>VLOOKUP(A855, gaming_health_data!A:N, 14, FALSE)</f>
        <v>25</v>
      </c>
    </row>
    <row r="856" spans="1:20" ht="15.75">
      <c r="A856">
        <v>10872</v>
      </c>
      <c r="B856" t="s">
        <v>1732</v>
      </c>
      <c r="C856">
        <v>33</v>
      </c>
      <c r="D856" t="s">
        <v>26</v>
      </c>
      <c r="E856" t="s">
        <v>56</v>
      </c>
      <c r="F856" s="3">
        <v>180911</v>
      </c>
      <c r="G856" t="s">
        <v>21</v>
      </c>
      <c r="H856" t="s">
        <v>17</v>
      </c>
      <c r="I856" s="4" t="str">
        <f>VLOOKUP(A856, gaming_health_data!A:N, 2, FALSE)</f>
        <v>Tablet</v>
      </c>
      <c r="J856" t="str">
        <f>VLOOKUP(A856, gaming_health_data!A:N, 3, FALSE)</f>
        <v>FPS</v>
      </c>
      <c r="K856" t="str">
        <f>VLOOKUP(A856, gaming_health_data!A:N, 4, FALSE)</f>
        <v>Social Interaction</v>
      </c>
      <c r="L856">
        <f>VLOOKUP(A856, gaming_health_data!A:N, 5, FALSE)</f>
        <v>5</v>
      </c>
      <c r="M856">
        <f>VLOOKUP(A856, gaming_health_data!A:N, 6, FALSE)</f>
        <v>641</v>
      </c>
      <c r="N856">
        <f>VLOOKUP(A856, gaming_health_data!A:N, 7, FALSE)</f>
        <v>8</v>
      </c>
      <c r="O856">
        <f>VLOOKUP(A856, gaming_health_data!A:N, 9, FALSE)</f>
        <v>62</v>
      </c>
      <c r="P856">
        <f>VLOOKUP(A856, gaming_health_data!A:N, 10, FALSE)</f>
        <v>58</v>
      </c>
      <c r="Q856">
        <f>VLOOKUP(A856, gaming_health_data!A:N, 11, FALSE)</f>
        <v>59</v>
      </c>
      <c r="R856">
        <f>VLOOKUP(A856, gaming_health_data!A:N, 12, FALSE)</f>
        <v>37</v>
      </c>
      <c r="S856">
        <f>VLOOKUP(A856, gaming_health_data!A:N, 13, FALSE)</f>
        <v>17</v>
      </c>
      <c r="T856">
        <f>VLOOKUP(A856, gaming_health_data!A:N, 14, FALSE)</f>
        <v>19</v>
      </c>
    </row>
    <row r="857" spans="1:20" ht="15.75">
      <c r="A857">
        <v>10873</v>
      </c>
      <c r="B857" t="s">
        <v>1733</v>
      </c>
      <c r="C857">
        <v>25</v>
      </c>
      <c r="D857" t="s">
        <v>27</v>
      </c>
      <c r="E857" t="s">
        <v>27</v>
      </c>
      <c r="F857" s="3">
        <v>186828</v>
      </c>
      <c r="G857" t="s">
        <v>21</v>
      </c>
      <c r="H857" t="s">
        <v>21</v>
      </c>
      <c r="I857" s="4" t="str">
        <f>VLOOKUP(A857, gaming_health_data!A:N, 2, FALSE)</f>
        <v>Playstation</v>
      </c>
      <c r="J857" t="str">
        <f>VLOOKUP(A857, gaming_health_data!A:N, 3, FALSE)</f>
        <v>RPG</v>
      </c>
      <c r="K857" t="str">
        <f>VLOOKUP(A857, gaming_health_data!A:N, 4, FALSE)</f>
        <v>Competition</v>
      </c>
      <c r="L857">
        <f>VLOOKUP(A857, gaming_health_data!A:N, 5, FALSE)</f>
        <v>5</v>
      </c>
      <c r="M857">
        <f>VLOOKUP(A857, gaming_health_data!A:N, 6, FALSE)</f>
        <v>967</v>
      </c>
      <c r="N857">
        <f>VLOOKUP(A857, gaming_health_data!A:N, 7, FALSE)</f>
        <v>5</v>
      </c>
      <c r="O857">
        <f>VLOOKUP(A857, gaming_health_data!A:N, 9, FALSE)</f>
        <v>34</v>
      </c>
      <c r="P857">
        <f>VLOOKUP(A857, gaming_health_data!A:N, 10, FALSE)</f>
        <v>64</v>
      </c>
      <c r="Q857">
        <f>VLOOKUP(A857, gaming_health_data!A:N, 11, FALSE)</f>
        <v>4</v>
      </c>
      <c r="R857">
        <f>VLOOKUP(A857, gaming_health_data!A:N, 12, FALSE)</f>
        <v>83</v>
      </c>
      <c r="S857">
        <f>VLOOKUP(A857, gaming_health_data!A:N, 13, FALSE)</f>
        <v>61</v>
      </c>
      <c r="T857">
        <f>VLOOKUP(A857, gaming_health_data!A:N, 14, FALSE)</f>
        <v>63</v>
      </c>
    </row>
    <row r="858" spans="1:20" ht="15.75">
      <c r="A858">
        <v>10874</v>
      </c>
      <c r="B858" t="s">
        <v>1734</v>
      </c>
      <c r="C858">
        <v>27</v>
      </c>
      <c r="D858" t="s">
        <v>26</v>
      </c>
      <c r="E858" t="s">
        <v>56</v>
      </c>
      <c r="F858" s="3">
        <v>131</v>
      </c>
      <c r="G858" t="s">
        <v>17</v>
      </c>
      <c r="H858" t="s">
        <v>21</v>
      </c>
      <c r="I858" s="4" t="str">
        <f>VLOOKUP(A858, gaming_health_data!A:N, 2, FALSE)</f>
        <v>PlayStation</v>
      </c>
      <c r="J858" t="str">
        <f>VLOOKUP(A858, gaming_health_data!A:N, 3, FALSE)</f>
        <v>Fighting</v>
      </c>
      <c r="K858" t="str">
        <f>VLOOKUP(A858, gaming_health_data!A:N, 4, FALSE)</f>
        <v>Loneliness</v>
      </c>
      <c r="L858">
        <f>VLOOKUP(A858, gaming_health_data!A:N, 5, FALSE)</f>
        <v>7</v>
      </c>
      <c r="M858">
        <f>VLOOKUP(A858, gaming_health_data!A:N, 6, FALSE)</f>
        <v>209</v>
      </c>
      <c r="N858">
        <f>VLOOKUP(A858, gaming_health_data!A:N, 7, FALSE)</f>
        <v>10</v>
      </c>
      <c r="O858">
        <f>VLOOKUP(A858, gaming_health_data!A:N, 9, FALSE)</f>
        <v>92</v>
      </c>
      <c r="P858">
        <f>VLOOKUP(A858, gaming_health_data!A:N, 10, FALSE)</f>
        <v>38</v>
      </c>
      <c r="Q858">
        <f>VLOOKUP(A858, gaming_health_data!A:N, 11, FALSE)</f>
        <v>8</v>
      </c>
      <c r="R858">
        <f>VLOOKUP(A858, gaming_health_data!A:N, 12, FALSE)</f>
        <v>64</v>
      </c>
      <c r="S858">
        <f>VLOOKUP(A858, gaming_health_data!A:N, 13, FALSE)</f>
        <v>92</v>
      </c>
      <c r="T858">
        <f>VLOOKUP(A858, gaming_health_data!A:N, 14, FALSE)</f>
        <v>14</v>
      </c>
    </row>
    <row r="859" spans="1:20" ht="15.75">
      <c r="A859">
        <v>10875</v>
      </c>
      <c r="B859" t="s">
        <v>1735</v>
      </c>
      <c r="C859">
        <v>26</v>
      </c>
      <c r="D859" t="s">
        <v>27</v>
      </c>
      <c r="E859" t="s">
        <v>53</v>
      </c>
      <c r="F859" s="3">
        <v>17996</v>
      </c>
      <c r="G859" t="s">
        <v>17</v>
      </c>
      <c r="H859" t="s">
        <v>21</v>
      </c>
      <c r="I859" s="4" t="str">
        <f>VLOOKUP(A859, gaming_health_data!A:N, 2, FALSE)</f>
        <v>Cell Phone</v>
      </c>
      <c r="J859" t="str">
        <f>VLOOKUP(A859, gaming_health_data!A:N, 3, FALSE)</f>
        <v>Fighting</v>
      </c>
      <c r="K859" t="str">
        <f>VLOOKUP(A859, gaming_health_data!A:N, 4, FALSE)</f>
        <v>Stress Relief</v>
      </c>
      <c r="L859">
        <f>VLOOKUP(A859, gaming_health_data!A:N, 5, FALSE)</f>
        <v>11</v>
      </c>
      <c r="M859">
        <f>VLOOKUP(A859, gaming_health_data!A:N, 6, FALSE)</f>
        <v>801</v>
      </c>
      <c r="N859">
        <f>VLOOKUP(A859, gaming_health_data!A:N, 7, FALSE)</f>
        <v>11</v>
      </c>
      <c r="O859">
        <f>VLOOKUP(A859, gaming_health_data!A:N, 9, FALSE)</f>
        <v>21</v>
      </c>
      <c r="P859">
        <f>VLOOKUP(A859, gaming_health_data!A:N, 10, FALSE)</f>
        <v>93</v>
      </c>
      <c r="Q859">
        <f>VLOOKUP(A859, gaming_health_data!A:N, 11, FALSE)</f>
        <v>69</v>
      </c>
      <c r="R859">
        <f>VLOOKUP(A859, gaming_health_data!A:N, 12, FALSE)</f>
        <v>35</v>
      </c>
      <c r="S859">
        <f>VLOOKUP(A859, gaming_health_data!A:N, 13, FALSE)</f>
        <v>65</v>
      </c>
      <c r="T859">
        <f>VLOOKUP(A859, gaming_health_data!A:N, 14, FALSE)</f>
        <v>87</v>
      </c>
    </row>
    <row r="860" spans="1:20" ht="15.75">
      <c r="A860">
        <v>10876</v>
      </c>
      <c r="B860" t="s">
        <v>1736</v>
      </c>
      <c r="C860">
        <v>27</v>
      </c>
      <c r="D860" t="s">
        <v>26</v>
      </c>
      <c r="E860" t="s">
        <v>54</v>
      </c>
      <c r="F860" s="3">
        <v>163196</v>
      </c>
      <c r="G860" t="s">
        <v>21</v>
      </c>
      <c r="H860" t="s">
        <v>21</v>
      </c>
      <c r="I860" s="4" t="str">
        <f>VLOOKUP(A860, gaming_health_data!A:N, 2, FALSE)</f>
        <v>Cell Phone</v>
      </c>
      <c r="J860" t="str">
        <f>VLOOKUP(A860, gaming_health_data!A:N, 3, FALSE)</f>
        <v>Horror</v>
      </c>
      <c r="K860" t="str">
        <f>VLOOKUP(A860, gaming_health_data!A:N, 4, FALSE)</f>
        <v>Entertainment</v>
      </c>
      <c r="L860">
        <f>VLOOKUP(A860, gaming_health_data!A:N, 5, FALSE)</f>
        <v>3</v>
      </c>
      <c r="M860">
        <f>VLOOKUP(A860, gaming_health_data!A:N, 6, FALSE)</f>
        <v>58</v>
      </c>
      <c r="N860">
        <f>VLOOKUP(A860, gaming_health_data!A:N, 7, FALSE)</f>
        <v>9</v>
      </c>
      <c r="O860">
        <f>VLOOKUP(A860, gaming_health_data!A:N, 9, FALSE)</f>
        <v>52</v>
      </c>
      <c r="P860">
        <f>VLOOKUP(A860, gaming_health_data!A:N, 10, FALSE)</f>
        <v>48</v>
      </c>
      <c r="Q860">
        <f>VLOOKUP(A860, gaming_health_data!A:N, 11, FALSE)</f>
        <v>86</v>
      </c>
      <c r="R860">
        <f>VLOOKUP(A860, gaming_health_data!A:N, 12, FALSE)</f>
        <v>64</v>
      </c>
      <c r="S860">
        <f>VLOOKUP(A860, gaming_health_data!A:N, 13, FALSE)</f>
        <v>94</v>
      </c>
      <c r="T860">
        <f>VLOOKUP(A860, gaming_health_data!A:N, 14, FALSE)</f>
        <v>7</v>
      </c>
    </row>
    <row r="861" spans="1:20" ht="15.75">
      <c r="A861">
        <v>10877</v>
      </c>
      <c r="B861" t="s">
        <v>1737</v>
      </c>
      <c r="C861">
        <v>21</v>
      </c>
      <c r="D861" t="s">
        <v>26</v>
      </c>
      <c r="E861" t="s">
        <v>49</v>
      </c>
      <c r="F861" s="3">
        <v>87859</v>
      </c>
      <c r="G861" t="s">
        <v>17</v>
      </c>
      <c r="H861" t="s">
        <v>21</v>
      </c>
      <c r="I861" s="4" t="str">
        <f>VLOOKUP(A861, gaming_health_data!A:N, 2, FALSE)</f>
        <v>Xbox</v>
      </c>
      <c r="J861" t="str">
        <f>VLOOKUP(A861, gaming_health_data!A:N, 3, FALSE)</f>
        <v>Fighting</v>
      </c>
      <c r="K861" t="str">
        <f>VLOOKUP(A861, gaming_health_data!A:N, 4, FALSE)</f>
        <v>Habit</v>
      </c>
      <c r="L861">
        <f>VLOOKUP(A861, gaming_health_data!A:N, 5, FALSE)</f>
        <v>7</v>
      </c>
      <c r="M861">
        <f>VLOOKUP(A861, gaming_health_data!A:N, 6, FALSE)</f>
        <v>33</v>
      </c>
      <c r="N861">
        <f>VLOOKUP(A861, gaming_health_data!A:N, 7, FALSE)</f>
        <v>7</v>
      </c>
      <c r="O861">
        <f>VLOOKUP(A861, gaming_health_data!A:N, 9, FALSE)</f>
        <v>10</v>
      </c>
      <c r="P861">
        <f>VLOOKUP(A861, gaming_health_data!A:N, 10, FALSE)</f>
        <v>88</v>
      </c>
      <c r="Q861">
        <f>VLOOKUP(A861, gaming_health_data!A:N, 11, FALSE)</f>
        <v>83</v>
      </c>
      <c r="R861">
        <f>VLOOKUP(A861, gaming_health_data!A:N, 12, FALSE)</f>
        <v>60</v>
      </c>
      <c r="S861">
        <f>VLOOKUP(A861, gaming_health_data!A:N, 13, FALSE)</f>
        <v>1</v>
      </c>
      <c r="T861">
        <f>VLOOKUP(A861, gaming_health_data!A:N, 14, FALSE)</f>
        <v>42</v>
      </c>
    </row>
    <row r="862" spans="1:20" ht="15.75">
      <c r="A862">
        <v>10878</v>
      </c>
      <c r="B862" t="s">
        <v>1738</v>
      </c>
      <c r="C862">
        <v>23</v>
      </c>
      <c r="D862" t="s">
        <v>15</v>
      </c>
      <c r="E862" t="s">
        <v>44</v>
      </c>
      <c r="F862" s="3">
        <v>156701</v>
      </c>
      <c r="G862" t="s">
        <v>21</v>
      </c>
      <c r="H862" t="s">
        <v>21</v>
      </c>
      <c r="I862" s="4" t="str">
        <f>VLOOKUP(A862, gaming_health_data!A:N, 2, FALSE)</f>
        <v>Tablet</v>
      </c>
      <c r="J862" t="str">
        <f>VLOOKUP(A862, gaming_health_data!A:N, 3, FALSE)</f>
        <v>Horror</v>
      </c>
      <c r="K862" t="str">
        <f>VLOOKUP(A862, gaming_health_data!A:N, 4, FALSE)</f>
        <v>Social Interaction</v>
      </c>
      <c r="L862">
        <f>VLOOKUP(A862, gaming_health_data!A:N, 5, FALSE)</f>
        <v>5</v>
      </c>
      <c r="M862">
        <f>VLOOKUP(A862, gaming_health_data!A:N, 6, FALSE)</f>
        <v>677</v>
      </c>
      <c r="N862">
        <f>VLOOKUP(A862, gaming_health_data!A:N, 7, FALSE)</f>
        <v>4</v>
      </c>
      <c r="O862">
        <f>VLOOKUP(A862, gaming_health_data!A:N, 9, FALSE)</f>
        <v>83</v>
      </c>
      <c r="P862">
        <f>VLOOKUP(A862, gaming_health_data!A:N, 10, FALSE)</f>
        <v>19</v>
      </c>
      <c r="Q862">
        <f>VLOOKUP(A862, gaming_health_data!A:N, 11, FALSE)</f>
        <v>60</v>
      </c>
      <c r="R862">
        <f>VLOOKUP(A862, gaming_health_data!A:N, 12, FALSE)</f>
        <v>49</v>
      </c>
      <c r="S862">
        <f>VLOOKUP(A862, gaming_health_data!A:N, 13, FALSE)</f>
        <v>69</v>
      </c>
      <c r="T862">
        <f>VLOOKUP(A862, gaming_health_data!A:N, 14, FALSE)</f>
        <v>11</v>
      </c>
    </row>
    <row r="863" spans="1:20" ht="15.75">
      <c r="A863">
        <v>10879</v>
      </c>
      <c r="B863" t="s">
        <v>1739</v>
      </c>
      <c r="C863">
        <v>29</v>
      </c>
      <c r="D863" t="s">
        <v>15</v>
      </c>
      <c r="E863" t="s">
        <v>41</v>
      </c>
      <c r="F863" s="3">
        <v>198876</v>
      </c>
      <c r="G863" t="s">
        <v>21</v>
      </c>
      <c r="H863" t="s">
        <v>21</v>
      </c>
      <c r="I863" s="4" t="str">
        <f>VLOOKUP(A863, gaming_health_data!A:N, 2, FALSE)</f>
        <v>Cell Phone</v>
      </c>
      <c r="J863" t="str">
        <f>VLOOKUP(A863, gaming_health_data!A:N, 3, FALSE)</f>
        <v>RPG</v>
      </c>
      <c r="K863" t="str">
        <f>VLOOKUP(A863, gaming_health_data!A:N, 4, FALSE)</f>
        <v>Loneliness</v>
      </c>
      <c r="L863">
        <f>VLOOKUP(A863, gaming_health_data!A:N, 5, FALSE)</f>
        <v>9</v>
      </c>
      <c r="M863">
        <f>VLOOKUP(A863, gaming_health_data!A:N, 6, FALSE)</f>
        <v>317</v>
      </c>
      <c r="N863">
        <f>VLOOKUP(A863, gaming_health_data!A:N, 7, FALSE)</f>
        <v>7</v>
      </c>
      <c r="O863">
        <f>VLOOKUP(A863, gaming_health_data!A:N, 9, FALSE)</f>
        <v>43</v>
      </c>
      <c r="P863">
        <f>VLOOKUP(A863, gaming_health_data!A:N, 10, FALSE)</f>
        <v>94</v>
      </c>
      <c r="Q863">
        <f>VLOOKUP(A863, gaming_health_data!A:N, 11, FALSE)</f>
        <v>33</v>
      </c>
      <c r="R863">
        <f>VLOOKUP(A863, gaming_health_data!A:N, 12, FALSE)</f>
        <v>32</v>
      </c>
      <c r="S863">
        <f>VLOOKUP(A863, gaming_health_data!A:N, 13, FALSE)</f>
        <v>26</v>
      </c>
      <c r="T863">
        <f>VLOOKUP(A863, gaming_health_data!A:N, 14, FALSE)</f>
        <v>18</v>
      </c>
    </row>
    <row r="864" spans="1:20" ht="15.75">
      <c r="A864">
        <v>10880</v>
      </c>
      <c r="B864" t="s">
        <v>1740</v>
      </c>
      <c r="C864">
        <v>20</v>
      </c>
      <c r="D864" t="s">
        <v>27</v>
      </c>
      <c r="E864" t="s">
        <v>54</v>
      </c>
      <c r="F864" s="3">
        <v>149969</v>
      </c>
      <c r="G864" t="s">
        <v>17</v>
      </c>
      <c r="H864" t="s">
        <v>21</v>
      </c>
      <c r="I864" s="4" t="str">
        <f>VLOOKUP(A864, gaming_health_data!A:N, 2, FALSE)</f>
        <v>Nintendo</v>
      </c>
      <c r="J864" t="str">
        <f>VLOOKUP(A864, gaming_health_data!A:N, 3, FALSE)</f>
        <v>MMORPG</v>
      </c>
      <c r="K864" t="str">
        <f>VLOOKUP(A864, gaming_health_data!A:N, 4, FALSE)</f>
        <v>Loneliness</v>
      </c>
      <c r="L864">
        <f>VLOOKUP(A864, gaming_health_data!A:N, 5, FALSE)</f>
        <v>7</v>
      </c>
      <c r="M864">
        <f>VLOOKUP(A864, gaming_health_data!A:N, 6, FALSE)</f>
        <v>899</v>
      </c>
      <c r="N864">
        <f>VLOOKUP(A864, gaming_health_data!A:N, 7, FALSE)</f>
        <v>10</v>
      </c>
      <c r="O864">
        <f>VLOOKUP(A864, gaming_health_data!A:N, 9, FALSE)</f>
        <v>8</v>
      </c>
      <c r="P864">
        <f>VLOOKUP(A864, gaming_health_data!A:N, 10, FALSE)</f>
        <v>51</v>
      </c>
      <c r="Q864">
        <f>VLOOKUP(A864, gaming_health_data!A:N, 11, FALSE)</f>
        <v>16</v>
      </c>
      <c r="R864">
        <f>VLOOKUP(A864, gaming_health_data!A:N, 12, FALSE)</f>
        <v>91</v>
      </c>
      <c r="S864">
        <f>VLOOKUP(A864, gaming_health_data!A:N, 13, FALSE)</f>
        <v>54</v>
      </c>
      <c r="T864">
        <f>VLOOKUP(A864, gaming_health_data!A:N, 14, FALSE)</f>
        <v>8</v>
      </c>
    </row>
    <row r="865" spans="1:20" ht="15.75">
      <c r="A865">
        <v>10881</v>
      </c>
      <c r="B865" t="s">
        <v>1741</v>
      </c>
      <c r="C865">
        <v>25</v>
      </c>
      <c r="D865" t="s">
        <v>27</v>
      </c>
      <c r="E865" t="s">
        <v>41</v>
      </c>
      <c r="F865" s="3">
        <v>119438</v>
      </c>
      <c r="G865" t="s">
        <v>17</v>
      </c>
      <c r="H865" t="s">
        <v>21</v>
      </c>
      <c r="I865" s="4" t="str">
        <f>VLOOKUP(A865, gaming_health_data!A:N, 2, FALSE)</f>
        <v>PC</v>
      </c>
      <c r="J865" t="str">
        <f>VLOOKUP(A865, gaming_health_data!A:N, 3, FALSE)</f>
        <v>Strategy</v>
      </c>
      <c r="K865" t="str">
        <f>VLOOKUP(A865, gaming_health_data!A:N, 4, FALSE)</f>
        <v>Stress Relief</v>
      </c>
      <c r="L865">
        <f>VLOOKUP(A865, gaming_health_data!A:N, 5, FALSE)</f>
        <v>7</v>
      </c>
      <c r="M865">
        <f>VLOOKUP(A865, gaming_health_data!A:N, 6, FALSE)</f>
        <v>868</v>
      </c>
      <c r="N865">
        <f>VLOOKUP(A865, gaming_health_data!A:N, 7, FALSE)</f>
        <v>10</v>
      </c>
      <c r="O865">
        <f>VLOOKUP(A865, gaming_health_data!A:N, 9, FALSE)</f>
        <v>55</v>
      </c>
      <c r="P865">
        <f>VLOOKUP(A865, gaming_health_data!A:N, 10, FALSE)</f>
        <v>40</v>
      </c>
      <c r="Q865">
        <f>VLOOKUP(A865, gaming_health_data!A:N, 11, FALSE)</f>
        <v>33</v>
      </c>
      <c r="R865">
        <f>VLOOKUP(A865, gaming_health_data!A:N, 12, FALSE)</f>
        <v>16</v>
      </c>
      <c r="S865">
        <f>VLOOKUP(A865, gaming_health_data!A:N, 13, FALSE)</f>
        <v>10</v>
      </c>
      <c r="T865">
        <f>VLOOKUP(A865, gaming_health_data!A:N, 14, FALSE)</f>
        <v>42</v>
      </c>
    </row>
    <row r="866" spans="1:20" ht="15.75">
      <c r="A866">
        <v>10882</v>
      </c>
      <c r="B866" t="s">
        <v>1742</v>
      </c>
      <c r="C866">
        <v>34</v>
      </c>
      <c r="D866" t="s">
        <v>15</v>
      </c>
      <c r="E866" t="s">
        <v>53</v>
      </c>
      <c r="F866" s="3">
        <v>41424</v>
      </c>
      <c r="G866" t="s">
        <v>17</v>
      </c>
      <c r="H866" t="s">
        <v>21</v>
      </c>
      <c r="I866" s="4" t="str">
        <f>VLOOKUP(A866, gaming_health_data!A:N, 2, FALSE)</f>
        <v>Tablet</v>
      </c>
      <c r="J866" t="str">
        <f>VLOOKUP(A866, gaming_health_data!A:N, 3, FALSE)</f>
        <v>FPS</v>
      </c>
      <c r="K866" t="str">
        <f>VLOOKUP(A866, gaming_health_data!A:N, 4, FALSE)</f>
        <v>Entertainment</v>
      </c>
      <c r="L866">
        <f>VLOOKUP(A866, gaming_health_data!A:N, 5, FALSE)</f>
        <v>10</v>
      </c>
      <c r="M866">
        <f>VLOOKUP(A866, gaming_health_data!A:N, 6, FALSE)</f>
        <v>34</v>
      </c>
      <c r="N866">
        <f>VLOOKUP(A866, gaming_health_data!A:N, 7, FALSE)</f>
        <v>8</v>
      </c>
      <c r="O866">
        <f>VLOOKUP(A866, gaming_health_data!A:N, 9, FALSE)</f>
        <v>59</v>
      </c>
      <c r="P866">
        <f>VLOOKUP(A866, gaming_health_data!A:N, 10, FALSE)</f>
        <v>10</v>
      </c>
      <c r="Q866">
        <f>VLOOKUP(A866, gaming_health_data!A:N, 11, FALSE)</f>
        <v>8</v>
      </c>
      <c r="R866">
        <f>VLOOKUP(A866, gaming_health_data!A:N, 12, FALSE)</f>
        <v>62</v>
      </c>
      <c r="S866">
        <f>VLOOKUP(A866, gaming_health_data!A:N, 13, FALSE)</f>
        <v>24</v>
      </c>
      <c r="T866">
        <f>VLOOKUP(A866, gaming_health_data!A:N, 14, FALSE)</f>
        <v>37</v>
      </c>
    </row>
    <row r="867" spans="1:20" ht="15.75">
      <c r="A867">
        <v>10883</v>
      </c>
      <c r="B867" t="s">
        <v>1743</v>
      </c>
      <c r="C867">
        <v>28</v>
      </c>
      <c r="D867" t="s">
        <v>15</v>
      </c>
      <c r="E867" t="s">
        <v>27</v>
      </c>
      <c r="F867" s="3">
        <v>93483</v>
      </c>
      <c r="G867" t="s">
        <v>17</v>
      </c>
      <c r="H867" t="s">
        <v>17</v>
      </c>
      <c r="I867" s="4" t="str">
        <f>VLOOKUP(A867, gaming_health_data!A:N, 2, FALSE)</f>
        <v>PC</v>
      </c>
      <c r="J867" t="str">
        <f>VLOOKUP(A867, gaming_health_data!A:N, 3, FALSE)</f>
        <v>FPS</v>
      </c>
      <c r="K867" t="str">
        <f>VLOOKUP(A867, gaming_health_data!A:N, 4, FALSE)</f>
        <v>Competition</v>
      </c>
      <c r="L867">
        <f>VLOOKUP(A867, gaming_health_data!A:N, 5, FALSE)</f>
        <v>5</v>
      </c>
      <c r="M867">
        <f>VLOOKUP(A867, gaming_health_data!A:N, 6, FALSE)</f>
        <v>951</v>
      </c>
      <c r="N867">
        <f>VLOOKUP(A867, gaming_health_data!A:N, 7, FALSE)</f>
        <v>9</v>
      </c>
      <c r="O867">
        <f>VLOOKUP(A867, gaming_health_data!A:N, 9, FALSE)</f>
        <v>74</v>
      </c>
      <c r="P867">
        <f>VLOOKUP(A867, gaming_health_data!A:N, 10, FALSE)</f>
        <v>1</v>
      </c>
      <c r="Q867">
        <f>VLOOKUP(A867, gaming_health_data!A:N, 11, FALSE)</f>
        <v>92</v>
      </c>
      <c r="R867">
        <f>VLOOKUP(A867, gaming_health_data!A:N, 12, FALSE)</f>
        <v>63</v>
      </c>
      <c r="S867">
        <f>VLOOKUP(A867, gaming_health_data!A:N, 13, FALSE)</f>
        <v>46</v>
      </c>
      <c r="T867">
        <f>VLOOKUP(A867, gaming_health_data!A:N, 14, FALSE)</f>
        <v>33</v>
      </c>
    </row>
    <row r="868" spans="1:20" ht="15.75">
      <c r="A868">
        <v>10884</v>
      </c>
      <c r="B868" t="s">
        <v>1744</v>
      </c>
      <c r="C868">
        <v>23</v>
      </c>
      <c r="D868" t="s">
        <v>27</v>
      </c>
      <c r="E868" t="s">
        <v>53</v>
      </c>
      <c r="F868" s="3">
        <v>46796</v>
      </c>
      <c r="G868" t="s">
        <v>21</v>
      </c>
      <c r="H868" t="s">
        <v>17</v>
      </c>
      <c r="I868" s="4" t="str">
        <f>VLOOKUP(A868, gaming_health_data!A:N, 2, FALSE)</f>
        <v>Cell Phone</v>
      </c>
      <c r="J868" t="str">
        <f>VLOOKUP(A868, gaming_health_data!A:N, 3, FALSE)</f>
        <v>Survival</v>
      </c>
      <c r="K868" t="str">
        <f>VLOOKUP(A868, gaming_health_data!A:N, 4, FALSE)</f>
        <v>Competition</v>
      </c>
      <c r="L868">
        <f>VLOOKUP(A868, gaming_health_data!A:N, 5, FALSE)</f>
        <v>7</v>
      </c>
      <c r="M868">
        <f>VLOOKUP(A868, gaming_health_data!A:N, 6, FALSE)</f>
        <v>401</v>
      </c>
      <c r="N868">
        <f>VLOOKUP(A868, gaming_health_data!A:N, 7, FALSE)</f>
        <v>4</v>
      </c>
      <c r="O868">
        <f>VLOOKUP(A868, gaming_health_data!A:N, 9, FALSE)</f>
        <v>27</v>
      </c>
      <c r="P868">
        <f>VLOOKUP(A868, gaming_health_data!A:N, 10, FALSE)</f>
        <v>51</v>
      </c>
      <c r="Q868">
        <f>VLOOKUP(A868, gaming_health_data!A:N, 11, FALSE)</f>
        <v>45</v>
      </c>
      <c r="R868">
        <f>VLOOKUP(A868, gaming_health_data!A:N, 12, FALSE)</f>
        <v>7</v>
      </c>
      <c r="S868">
        <f>VLOOKUP(A868, gaming_health_data!A:N, 13, FALSE)</f>
        <v>74</v>
      </c>
      <c r="T868">
        <f>VLOOKUP(A868, gaming_health_data!A:N, 14, FALSE)</f>
        <v>44</v>
      </c>
    </row>
    <row r="869" spans="1:20" ht="15.75">
      <c r="A869">
        <v>10885</v>
      </c>
      <c r="B869" t="s">
        <v>1745</v>
      </c>
      <c r="C869">
        <v>32</v>
      </c>
      <c r="D869" t="s">
        <v>27</v>
      </c>
      <c r="E869" t="s">
        <v>27</v>
      </c>
      <c r="F869" s="3">
        <v>5550</v>
      </c>
      <c r="G869" t="s">
        <v>21</v>
      </c>
      <c r="H869" t="s">
        <v>21</v>
      </c>
      <c r="I869" s="4" t="str">
        <f>VLOOKUP(A869, gaming_health_data!A:N, 2, FALSE)</f>
        <v>Tablet</v>
      </c>
      <c r="J869" t="str">
        <f>VLOOKUP(A869, gaming_health_data!A:N, 3, FALSE)</f>
        <v>Fighting</v>
      </c>
      <c r="K869" t="str">
        <f>VLOOKUP(A869, gaming_health_data!A:N, 4, FALSE)</f>
        <v>Stress Relief</v>
      </c>
      <c r="L869">
        <f>VLOOKUP(A869, gaming_health_data!A:N, 5, FALSE)</f>
        <v>11</v>
      </c>
      <c r="M869">
        <f>VLOOKUP(A869, gaming_health_data!A:N, 6, FALSE)</f>
        <v>371</v>
      </c>
      <c r="N869">
        <f>VLOOKUP(A869, gaming_health_data!A:N, 7, FALSE)</f>
        <v>4</v>
      </c>
      <c r="O869">
        <f>VLOOKUP(A869, gaming_health_data!A:N, 9, FALSE)</f>
        <v>87</v>
      </c>
      <c r="P869">
        <f>VLOOKUP(A869, gaming_health_data!A:N, 10, FALSE)</f>
        <v>98</v>
      </c>
      <c r="Q869">
        <f>VLOOKUP(A869, gaming_health_data!A:N, 11, FALSE)</f>
        <v>78</v>
      </c>
      <c r="R869">
        <f>VLOOKUP(A869, gaming_health_data!A:N, 12, FALSE)</f>
        <v>36</v>
      </c>
      <c r="S869">
        <f>VLOOKUP(A869, gaming_health_data!A:N, 13, FALSE)</f>
        <v>37</v>
      </c>
      <c r="T869">
        <f>VLOOKUP(A869, gaming_health_data!A:N, 14, FALSE)</f>
        <v>26</v>
      </c>
    </row>
    <row r="870" spans="1:20" ht="15.75">
      <c r="A870">
        <v>10886</v>
      </c>
      <c r="B870" t="s">
        <v>1746</v>
      </c>
      <c r="C870">
        <v>27</v>
      </c>
      <c r="D870" t="s">
        <v>27</v>
      </c>
      <c r="E870" t="s">
        <v>16</v>
      </c>
      <c r="F870" s="3">
        <v>10382</v>
      </c>
      <c r="G870" t="s">
        <v>17</v>
      </c>
      <c r="H870" t="s">
        <v>21</v>
      </c>
      <c r="I870" s="4" t="str">
        <f>VLOOKUP(A870, gaming_health_data!A:N, 2, FALSE)</f>
        <v>PC</v>
      </c>
      <c r="J870" t="str">
        <f>VLOOKUP(A870, gaming_health_data!A:N, 3, FALSE)</f>
        <v>Strategy</v>
      </c>
      <c r="K870" t="str">
        <f>VLOOKUP(A870, gaming_health_data!A:N, 4, FALSE)</f>
        <v>Habit</v>
      </c>
      <c r="L870">
        <f>VLOOKUP(A870, gaming_health_data!A:N, 5, FALSE)</f>
        <v>9</v>
      </c>
      <c r="M870">
        <f>VLOOKUP(A870, gaming_health_data!A:N, 6, FALSE)</f>
        <v>405</v>
      </c>
      <c r="N870">
        <f>VLOOKUP(A870, gaming_health_data!A:N, 7, FALSE)</f>
        <v>4</v>
      </c>
      <c r="O870">
        <f>VLOOKUP(A870, gaming_health_data!A:N, 9, FALSE)</f>
        <v>78</v>
      </c>
      <c r="P870">
        <f>VLOOKUP(A870, gaming_health_data!A:N, 10, FALSE)</f>
        <v>37</v>
      </c>
      <c r="Q870">
        <f>VLOOKUP(A870, gaming_health_data!A:N, 11, FALSE)</f>
        <v>80</v>
      </c>
      <c r="R870">
        <f>VLOOKUP(A870, gaming_health_data!A:N, 12, FALSE)</f>
        <v>91</v>
      </c>
      <c r="S870">
        <f>VLOOKUP(A870, gaming_health_data!A:N, 13, FALSE)</f>
        <v>1</v>
      </c>
      <c r="T870">
        <f>VLOOKUP(A870, gaming_health_data!A:N, 14, FALSE)</f>
        <v>79</v>
      </c>
    </row>
    <row r="871" spans="1:20" ht="15.75">
      <c r="A871">
        <v>10887</v>
      </c>
      <c r="B871" t="s">
        <v>1747</v>
      </c>
      <c r="C871">
        <v>20</v>
      </c>
      <c r="D871" t="s">
        <v>15</v>
      </c>
      <c r="E871" t="s">
        <v>53</v>
      </c>
      <c r="F871" s="3">
        <v>111924</v>
      </c>
      <c r="G871" t="s">
        <v>21</v>
      </c>
      <c r="H871" t="s">
        <v>17</v>
      </c>
      <c r="I871" s="4" t="str">
        <f>VLOOKUP(A871, gaming_health_data!A:N, 2, FALSE)</f>
        <v>Tablet</v>
      </c>
      <c r="J871" t="str">
        <f>VLOOKUP(A871, gaming_health_data!A:N, 3, FALSE)</f>
        <v>Strategy</v>
      </c>
      <c r="K871" t="str">
        <f>VLOOKUP(A871, gaming_health_data!A:N, 4, FALSE)</f>
        <v>Loneliness</v>
      </c>
      <c r="L871">
        <f>VLOOKUP(A871, gaming_health_data!A:N, 5, FALSE)</f>
        <v>5</v>
      </c>
      <c r="M871">
        <f>VLOOKUP(A871, gaming_health_data!A:N, 6, FALSE)</f>
        <v>199</v>
      </c>
      <c r="N871">
        <f>VLOOKUP(A871, gaming_health_data!A:N, 7, FALSE)</f>
        <v>10</v>
      </c>
      <c r="O871">
        <f>VLOOKUP(A871, gaming_health_data!A:N, 9, FALSE)</f>
        <v>93</v>
      </c>
      <c r="P871">
        <f>VLOOKUP(A871, gaming_health_data!A:N, 10, FALSE)</f>
        <v>80</v>
      </c>
      <c r="Q871">
        <f>VLOOKUP(A871, gaming_health_data!A:N, 11, FALSE)</f>
        <v>38</v>
      </c>
      <c r="R871">
        <f>VLOOKUP(A871, gaming_health_data!A:N, 12, FALSE)</f>
        <v>57</v>
      </c>
      <c r="S871">
        <f>VLOOKUP(A871, gaming_health_data!A:N, 13, FALSE)</f>
        <v>17</v>
      </c>
      <c r="T871">
        <f>VLOOKUP(A871, gaming_health_data!A:N, 14, FALSE)</f>
        <v>69</v>
      </c>
    </row>
    <row r="872" spans="1:20" ht="15.75">
      <c r="A872">
        <v>10888</v>
      </c>
      <c r="B872" t="s">
        <v>1748</v>
      </c>
      <c r="C872">
        <v>21</v>
      </c>
      <c r="D872" t="s">
        <v>26</v>
      </c>
      <c r="E872" t="s">
        <v>16</v>
      </c>
      <c r="F872" s="3">
        <v>133206</v>
      </c>
      <c r="G872" t="s">
        <v>21</v>
      </c>
      <c r="H872" t="s">
        <v>21</v>
      </c>
      <c r="I872" s="4" t="str">
        <f>VLOOKUP(A872, gaming_health_data!A:N, 2, FALSE)</f>
        <v>Xbox</v>
      </c>
      <c r="J872" t="str">
        <f>VLOOKUP(A872, gaming_health_data!A:N, 3, FALSE)</f>
        <v>MMORPG</v>
      </c>
      <c r="K872" t="str">
        <f>VLOOKUP(A872, gaming_health_data!A:N, 4, FALSE)</f>
        <v>Social Interaction</v>
      </c>
      <c r="L872">
        <f>VLOOKUP(A872, gaming_health_data!A:N, 5, FALSE)</f>
        <v>7</v>
      </c>
      <c r="M872">
        <f>VLOOKUP(A872, gaming_health_data!A:N, 6, FALSE)</f>
        <v>239</v>
      </c>
      <c r="N872">
        <f>VLOOKUP(A872, gaming_health_data!A:N, 7, FALSE)</f>
        <v>6</v>
      </c>
      <c r="O872">
        <f>VLOOKUP(A872, gaming_health_data!A:N, 9, FALSE)</f>
        <v>70</v>
      </c>
      <c r="P872">
        <f>VLOOKUP(A872, gaming_health_data!A:N, 10, FALSE)</f>
        <v>85</v>
      </c>
      <c r="Q872">
        <f>VLOOKUP(A872, gaming_health_data!A:N, 11, FALSE)</f>
        <v>1</v>
      </c>
      <c r="R872">
        <f>VLOOKUP(A872, gaming_health_data!A:N, 12, FALSE)</f>
        <v>11</v>
      </c>
      <c r="S872">
        <f>VLOOKUP(A872, gaming_health_data!A:N, 13, FALSE)</f>
        <v>46</v>
      </c>
      <c r="T872">
        <f>VLOOKUP(A872, gaming_health_data!A:N, 14, FALSE)</f>
        <v>54</v>
      </c>
    </row>
    <row r="873" spans="1:20" ht="15.75">
      <c r="A873">
        <v>10889</v>
      </c>
      <c r="B873" t="s">
        <v>1749</v>
      </c>
      <c r="C873">
        <v>32</v>
      </c>
      <c r="D873" t="s">
        <v>15</v>
      </c>
      <c r="E873" t="s">
        <v>39</v>
      </c>
      <c r="F873" s="3">
        <v>65907</v>
      </c>
      <c r="G873" t="s">
        <v>21</v>
      </c>
      <c r="H873" t="s">
        <v>17</v>
      </c>
      <c r="I873" s="4" t="str">
        <f>VLOOKUP(A873, gaming_health_data!A:N, 2, FALSE)</f>
        <v>Nintendo</v>
      </c>
      <c r="J873" t="str">
        <f>VLOOKUP(A873, gaming_health_data!A:N, 3, FALSE)</f>
        <v>Survival</v>
      </c>
      <c r="K873" t="str">
        <f>VLOOKUP(A873, gaming_health_data!A:N, 4, FALSE)</f>
        <v>Escapism</v>
      </c>
      <c r="L873">
        <f>VLOOKUP(A873, gaming_health_data!A:N, 5, FALSE)</f>
        <v>9</v>
      </c>
      <c r="M873">
        <f>VLOOKUP(A873, gaming_health_data!A:N, 6, FALSE)</f>
        <v>648</v>
      </c>
      <c r="N873">
        <f>VLOOKUP(A873, gaming_health_data!A:N, 7, FALSE)</f>
        <v>9</v>
      </c>
      <c r="O873">
        <f>VLOOKUP(A873, gaming_health_data!A:N, 9, FALSE)</f>
        <v>73</v>
      </c>
      <c r="P873">
        <f>VLOOKUP(A873, gaming_health_data!A:N, 10, FALSE)</f>
        <v>76</v>
      </c>
      <c r="Q873">
        <f>VLOOKUP(A873, gaming_health_data!A:N, 11, FALSE)</f>
        <v>77</v>
      </c>
      <c r="R873">
        <f>VLOOKUP(A873, gaming_health_data!A:N, 12, FALSE)</f>
        <v>56</v>
      </c>
      <c r="S873">
        <f>VLOOKUP(A873, gaming_health_data!A:N, 13, FALSE)</f>
        <v>83</v>
      </c>
      <c r="T873">
        <f>VLOOKUP(A873, gaming_health_data!A:N, 14, FALSE)</f>
        <v>31</v>
      </c>
    </row>
    <row r="874" spans="1:20" ht="15.75">
      <c r="A874">
        <v>10890</v>
      </c>
      <c r="B874" t="s">
        <v>1750</v>
      </c>
      <c r="C874">
        <v>31</v>
      </c>
      <c r="D874" t="s">
        <v>15</v>
      </c>
      <c r="E874" t="s">
        <v>22</v>
      </c>
      <c r="F874" s="3">
        <v>50431</v>
      </c>
      <c r="G874" t="s">
        <v>21</v>
      </c>
      <c r="H874" t="s">
        <v>21</v>
      </c>
      <c r="I874" s="4" t="str">
        <f>VLOOKUP(A874, gaming_health_data!A:N, 2, FALSE)</f>
        <v>PlayStation</v>
      </c>
      <c r="J874" t="str">
        <f>VLOOKUP(A874, gaming_health_data!A:N, 3, FALSE)</f>
        <v>Racing</v>
      </c>
      <c r="K874" t="str">
        <f>VLOOKUP(A874, gaming_health_data!A:N, 4, FALSE)</f>
        <v>Boredom</v>
      </c>
      <c r="L874">
        <f>VLOOKUP(A874, gaming_health_data!A:N, 5, FALSE)</f>
        <v>6</v>
      </c>
      <c r="M874">
        <f>VLOOKUP(A874, gaming_health_data!A:N, 6, FALSE)</f>
        <v>111</v>
      </c>
      <c r="N874">
        <f>VLOOKUP(A874, gaming_health_data!A:N, 7, FALSE)</f>
        <v>6</v>
      </c>
      <c r="O874">
        <f>VLOOKUP(A874, gaming_health_data!A:N, 9, FALSE)</f>
        <v>37</v>
      </c>
      <c r="P874">
        <f>VLOOKUP(A874, gaming_health_data!A:N, 10, FALSE)</f>
        <v>33</v>
      </c>
      <c r="Q874">
        <f>VLOOKUP(A874, gaming_health_data!A:N, 11, FALSE)</f>
        <v>13</v>
      </c>
      <c r="R874">
        <f>VLOOKUP(A874, gaming_health_data!A:N, 12, FALSE)</f>
        <v>88</v>
      </c>
      <c r="S874">
        <f>VLOOKUP(A874, gaming_health_data!A:N, 13, FALSE)</f>
        <v>68</v>
      </c>
      <c r="T874">
        <f>VLOOKUP(A874, gaming_health_data!A:N, 14, FALSE)</f>
        <v>3</v>
      </c>
    </row>
    <row r="875" spans="1:20" ht="15.75">
      <c r="A875">
        <v>10891</v>
      </c>
      <c r="B875" t="s">
        <v>1751</v>
      </c>
      <c r="C875">
        <v>29</v>
      </c>
      <c r="D875" t="s">
        <v>26</v>
      </c>
      <c r="E875" t="s">
        <v>16</v>
      </c>
      <c r="F875" s="3">
        <v>156320</v>
      </c>
      <c r="G875" t="s">
        <v>21</v>
      </c>
      <c r="H875" t="s">
        <v>17</v>
      </c>
      <c r="I875" s="4" t="str">
        <f>VLOOKUP(A875, gaming_health_data!A:N, 2, FALSE)</f>
        <v>PC</v>
      </c>
      <c r="J875" t="str">
        <f>VLOOKUP(A875, gaming_health_data!A:N, 3, FALSE)</f>
        <v>FPS</v>
      </c>
      <c r="K875" t="str">
        <f>VLOOKUP(A875, gaming_health_data!A:N, 4, FALSE)</f>
        <v>Escapism</v>
      </c>
      <c r="L875">
        <f>VLOOKUP(A875, gaming_health_data!A:N, 5, FALSE)</f>
        <v>10</v>
      </c>
      <c r="M875">
        <f>VLOOKUP(A875, gaming_health_data!A:N, 6, FALSE)</f>
        <v>230</v>
      </c>
      <c r="N875">
        <f>VLOOKUP(A875, gaming_health_data!A:N, 7, FALSE)</f>
        <v>8</v>
      </c>
      <c r="O875">
        <f>VLOOKUP(A875, gaming_health_data!A:N, 9, FALSE)</f>
        <v>20</v>
      </c>
      <c r="P875">
        <f>VLOOKUP(A875, gaming_health_data!A:N, 10, FALSE)</f>
        <v>58</v>
      </c>
      <c r="Q875">
        <f>VLOOKUP(A875, gaming_health_data!A:N, 11, FALSE)</f>
        <v>48</v>
      </c>
      <c r="R875">
        <f>VLOOKUP(A875, gaming_health_data!A:N, 12, FALSE)</f>
        <v>81</v>
      </c>
      <c r="S875">
        <f>VLOOKUP(A875, gaming_health_data!A:N, 13, FALSE)</f>
        <v>77</v>
      </c>
      <c r="T875">
        <f>VLOOKUP(A875, gaming_health_data!A:N, 14, FALSE)</f>
        <v>92</v>
      </c>
    </row>
    <row r="876" spans="1:20" ht="15.75">
      <c r="A876">
        <v>10892</v>
      </c>
      <c r="B876" t="s">
        <v>1752</v>
      </c>
      <c r="C876">
        <v>34</v>
      </c>
      <c r="D876" t="s">
        <v>27</v>
      </c>
      <c r="E876" t="s">
        <v>30</v>
      </c>
      <c r="F876" s="3">
        <v>67102</v>
      </c>
      <c r="G876" t="s">
        <v>17</v>
      </c>
      <c r="H876" t="s">
        <v>21</v>
      </c>
      <c r="I876" s="4" t="str">
        <f>VLOOKUP(A876, gaming_health_data!A:N, 2, FALSE)</f>
        <v>Xbox</v>
      </c>
      <c r="J876" t="str">
        <f>VLOOKUP(A876, gaming_health_data!A:N, 3, FALSE)</f>
        <v>Sports</v>
      </c>
      <c r="K876" t="str">
        <f>VLOOKUP(A876, gaming_health_data!A:N, 4, FALSE)</f>
        <v>Social Interaction</v>
      </c>
      <c r="L876">
        <f>VLOOKUP(A876, gaming_health_data!A:N, 5, FALSE)</f>
        <v>7</v>
      </c>
      <c r="M876">
        <f>VLOOKUP(A876, gaming_health_data!A:N, 6, FALSE)</f>
        <v>207</v>
      </c>
      <c r="N876">
        <f>VLOOKUP(A876, gaming_health_data!A:N, 7, FALSE)</f>
        <v>9</v>
      </c>
      <c r="O876">
        <f>VLOOKUP(A876, gaming_health_data!A:N, 9, FALSE)</f>
        <v>30</v>
      </c>
      <c r="P876">
        <f>VLOOKUP(A876, gaming_health_data!A:N, 10, FALSE)</f>
        <v>16</v>
      </c>
      <c r="Q876">
        <f>VLOOKUP(A876, gaming_health_data!A:N, 11, FALSE)</f>
        <v>31</v>
      </c>
      <c r="R876">
        <f>VLOOKUP(A876, gaming_health_data!A:N, 12, FALSE)</f>
        <v>23</v>
      </c>
      <c r="S876">
        <f>VLOOKUP(A876, gaming_health_data!A:N, 13, FALSE)</f>
        <v>64</v>
      </c>
      <c r="T876">
        <f>VLOOKUP(A876, gaming_health_data!A:N, 14, FALSE)</f>
        <v>21</v>
      </c>
    </row>
    <row r="877" spans="1:20" ht="15.75">
      <c r="A877">
        <v>10893</v>
      </c>
      <c r="B877" t="s">
        <v>1753</v>
      </c>
      <c r="C877">
        <v>22</v>
      </c>
      <c r="D877" t="s">
        <v>15</v>
      </c>
      <c r="E877" t="s">
        <v>39</v>
      </c>
      <c r="F877" s="3">
        <v>115500</v>
      </c>
      <c r="G877" t="s">
        <v>21</v>
      </c>
      <c r="H877" t="s">
        <v>17</v>
      </c>
      <c r="I877" s="4" t="str">
        <f>VLOOKUP(A877, gaming_health_data!A:N, 2, FALSE)</f>
        <v>PC</v>
      </c>
      <c r="J877" t="str">
        <f>VLOOKUP(A877, gaming_health_data!A:N, 3, FALSE)</f>
        <v>Survival</v>
      </c>
      <c r="K877" t="str">
        <f>VLOOKUP(A877, gaming_health_data!A:N, 4, FALSE)</f>
        <v>Escapism</v>
      </c>
      <c r="L877">
        <f>VLOOKUP(A877, gaming_health_data!A:N, 5, FALSE)</f>
        <v>5</v>
      </c>
      <c r="M877">
        <f>VLOOKUP(A877, gaming_health_data!A:N, 6, FALSE)</f>
        <v>577</v>
      </c>
      <c r="N877">
        <f>VLOOKUP(A877, gaming_health_data!A:N, 7, FALSE)</f>
        <v>11</v>
      </c>
      <c r="O877">
        <f>VLOOKUP(A877, gaming_health_data!A:N, 9, FALSE)</f>
        <v>8</v>
      </c>
      <c r="P877">
        <f>VLOOKUP(A877, gaming_health_data!A:N, 10, FALSE)</f>
        <v>99</v>
      </c>
      <c r="Q877">
        <f>VLOOKUP(A877, gaming_health_data!A:N, 11, FALSE)</f>
        <v>92</v>
      </c>
      <c r="R877">
        <f>VLOOKUP(A877, gaming_health_data!A:N, 12, FALSE)</f>
        <v>61</v>
      </c>
      <c r="S877">
        <f>VLOOKUP(A877, gaming_health_data!A:N, 13, FALSE)</f>
        <v>70</v>
      </c>
      <c r="T877">
        <f>VLOOKUP(A877, gaming_health_data!A:N, 14, FALSE)</f>
        <v>58</v>
      </c>
    </row>
    <row r="878" spans="1:20" ht="15.75">
      <c r="A878">
        <v>10894</v>
      </c>
      <c r="B878" t="s">
        <v>1754</v>
      </c>
      <c r="C878">
        <v>26</v>
      </c>
      <c r="D878" t="s">
        <v>26</v>
      </c>
      <c r="E878" t="s">
        <v>27</v>
      </c>
      <c r="F878" s="3">
        <v>93914</v>
      </c>
      <c r="G878" t="s">
        <v>17</v>
      </c>
      <c r="H878" t="s">
        <v>21</v>
      </c>
      <c r="I878" s="4" t="str">
        <f>VLOOKUP(A878, gaming_health_data!A:N, 2, FALSE)</f>
        <v>Nintendo</v>
      </c>
      <c r="J878" t="str">
        <f>VLOOKUP(A878, gaming_health_data!A:N, 3, FALSE)</f>
        <v>Racing</v>
      </c>
      <c r="K878" t="str">
        <f>VLOOKUP(A878, gaming_health_data!A:N, 4, FALSE)</f>
        <v>Social Interaction</v>
      </c>
      <c r="L878">
        <f>VLOOKUP(A878, gaming_health_data!A:N, 5, FALSE)</f>
        <v>2</v>
      </c>
      <c r="M878">
        <f>VLOOKUP(A878, gaming_health_data!A:N, 6, FALSE)</f>
        <v>778</v>
      </c>
      <c r="N878">
        <f>VLOOKUP(A878, gaming_health_data!A:N, 7, FALSE)</f>
        <v>4</v>
      </c>
      <c r="O878">
        <f>VLOOKUP(A878, gaming_health_data!A:N, 9, FALSE)</f>
        <v>10</v>
      </c>
      <c r="P878">
        <f>VLOOKUP(A878, gaming_health_data!A:N, 10, FALSE)</f>
        <v>38</v>
      </c>
      <c r="Q878">
        <f>VLOOKUP(A878, gaming_health_data!A:N, 11, FALSE)</f>
        <v>99</v>
      </c>
      <c r="R878">
        <f>VLOOKUP(A878, gaming_health_data!A:N, 12, FALSE)</f>
        <v>44</v>
      </c>
      <c r="S878">
        <f>VLOOKUP(A878, gaming_health_data!A:N, 13, FALSE)</f>
        <v>93</v>
      </c>
      <c r="T878">
        <f>VLOOKUP(A878, gaming_health_data!A:N, 14, FALSE)</f>
        <v>60</v>
      </c>
    </row>
    <row r="879" spans="1:20" ht="15.75">
      <c r="A879">
        <v>10895</v>
      </c>
      <c r="B879" t="s">
        <v>1755</v>
      </c>
      <c r="C879">
        <v>27</v>
      </c>
      <c r="D879" t="s">
        <v>15</v>
      </c>
      <c r="E879" t="s">
        <v>22</v>
      </c>
      <c r="F879" s="3">
        <v>39089</v>
      </c>
      <c r="G879" t="s">
        <v>21</v>
      </c>
      <c r="H879" t="s">
        <v>21</v>
      </c>
      <c r="I879" s="4" t="str">
        <f>VLOOKUP(A879, gaming_health_data!A:N, 2, FALSE)</f>
        <v>PlayStation</v>
      </c>
      <c r="J879" t="str">
        <f>VLOOKUP(A879, gaming_health_data!A:N, 3, FALSE)</f>
        <v>MOBA</v>
      </c>
      <c r="K879" t="str">
        <f>VLOOKUP(A879, gaming_health_data!A:N, 4, FALSE)</f>
        <v>Social Interaction</v>
      </c>
      <c r="L879">
        <f>VLOOKUP(A879, gaming_health_data!A:N, 5, FALSE)</f>
        <v>7</v>
      </c>
      <c r="M879">
        <f>VLOOKUP(A879, gaming_health_data!A:N, 6, FALSE)</f>
        <v>636</v>
      </c>
      <c r="N879">
        <f>VLOOKUP(A879, gaming_health_data!A:N, 7, FALSE)</f>
        <v>6</v>
      </c>
      <c r="O879">
        <f>VLOOKUP(A879, gaming_health_data!A:N, 9, FALSE)</f>
        <v>99</v>
      </c>
      <c r="P879">
        <f>VLOOKUP(A879, gaming_health_data!A:N, 10, FALSE)</f>
        <v>20</v>
      </c>
      <c r="Q879">
        <f>VLOOKUP(A879, gaming_health_data!A:N, 11, FALSE)</f>
        <v>58</v>
      </c>
      <c r="R879">
        <f>VLOOKUP(A879, gaming_health_data!A:N, 12, FALSE)</f>
        <v>79</v>
      </c>
      <c r="S879">
        <f>VLOOKUP(A879, gaming_health_data!A:N, 13, FALSE)</f>
        <v>63</v>
      </c>
      <c r="T879">
        <f>VLOOKUP(A879, gaming_health_data!A:N, 14, FALSE)</f>
        <v>51</v>
      </c>
    </row>
    <row r="880" spans="1:20" ht="15.75">
      <c r="A880">
        <v>10896</v>
      </c>
      <c r="B880" t="s">
        <v>1756</v>
      </c>
      <c r="C880">
        <v>21</v>
      </c>
      <c r="D880" t="s">
        <v>15</v>
      </c>
      <c r="E880" t="s">
        <v>44</v>
      </c>
      <c r="F880" s="3">
        <v>129518</v>
      </c>
      <c r="G880" t="s">
        <v>21</v>
      </c>
      <c r="H880" t="s">
        <v>17</v>
      </c>
      <c r="I880" s="4" t="str">
        <f>VLOOKUP(A880, gaming_health_data!A:N, 2, FALSE)</f>
        <v>Cell Phone</v>
      </c>
      <c r="J880" t="str">
        <f>VLOOKUP(A880, gaming_health_data!A:N, 3, FALSE)</f>
        <v>MMORPG</v>
      </c>
      <c r="K880" t="str">
        <f>VLOOKUP(A880, gaming_health_data!A:N, 4, FALSE)</f>
        <v>Relaxation</v>
      </c>
      <c r="L880">
        <f>VLOOKUP(A880, gaming_health_data!A:N, 5, FALSE)</f>
        <v>7</v>
      </c>
      <c r="M880">
        <f>VLOOKUP(A880, gaming_health_data!A:N, 6, FALSE)</f>
        <v>541</v>
      </c>
      <c r="N880">
        <f>VLOOKUP(A880, gaming_health_data!A:N, 7, FALSE)</f>
        <v>7</v>
      </c>
      <c r="O880">
        <f>VLOOKUP(A880, gaming_health_data!A:N, 9, FALSE)</f>
        <v>32</v>
      </c>
      <c r="P880">
        <f>VLOOKUP(A880, gaming_health_data!A:N, 10, FALSE)</f>
        <v>70</v>
      </c>
      <c r="Q880">
        <f>VLOOKUP(A880, gaming_health_data!A:N, 11, FALSE)</f>
        <v>33</v>
      </c>
      <c r="R880">
        <f>VLOOKUP(A880, gaming_health_data!A:N, 12, FALSE)</f>
        <v>23</v>
      </c>
      <c r="S880">
        <f>VLOOKUP(A880, gaming_health_data!A:N, 13, FALSE)</f>
        <v>7</v>
      </c>
      <c r="T880">
        <f>VLOOKUP(A880, gaming_health_data!A:N, 14, FALSE)</f>
        <v>35</v>
      </c>
    </row>
    <row r="881" spans="1:20" ht="15.75">
      <c r="A881">
        <v>10897</v>
      </c>
      <c r="B881" t="s">
        <v>1757</v>
      </c>
      <c r="C881">
        <v>29</v>
      </c>
      <c r="D881" t="s">
        <v>15</v>
      </c>
      <c r="E881" t="s">
        <v>39</v>
      </c>
      <c r="F881" s="3">
        <v>88547</v>
      </c>
      <c r="G881" t="s">
        <v>17</v>
      </c>
      <c r="H881" t="s">
        <v>21</v>
      </c>
      <c r="I881" s="4" t="str">
        <f>VLOOKUP(A881, gaming_health_data!A:N, 2, FALSE)</f>
        <v>Nintendo</v>
      </c>
      <c r="J881" t="str">
        <f>VLOOKUP(A881, gaming_health_data!A:N, 3, FALSE)</f>
        <v>MOBA</v>
      </c>
      <c r="K881" t="str">
        <f>VLOOKUP(A881, gaming_health_data!A:N, 4, FALSE)</f>
        <v>Challenge</v>
      </c>
      <c r="L881">
        <f>VLOOKUP(A881, gaming_health_data!A:N, 5, FALSE)</f>
        <v>9</v>
      </c>
      <c r="M881">
        <f>VLOOKUP(A881, gaming_health_data!A:N, 6, FALSE)</f>
        <v>313</v>
      </c>
      <c r="N881">
        <f>VLOOKUP(A881, gaming_health_data!A:N, 7, FALSE)</f>
        <v>9</v>
      </c>
      <c r="O881">
        <f>VLOOKUP(A881, gaming_health_data!A:N, 9, FALSE)</f>
        <v>58</v>
      </c>
      <c r="P881">
        <f>VLOOKUP(A881, gaming_health_data!A:N, 10, FALSE)</f>
        <v>95</v>
      </c>
      <c r="Q881">
        <f>VLOOKUP(A881, gaming_health_data!A:N, 11, FALSE)</f>
        <v>21</v>
      </c>
      <c r="R881">
        <f>VLOOKUP(A881, gaming_health_data!A:N, 12, FALSE)</f>
        <v>28</v>
      </c>
      <c r="S881">
        <f>VLOOKUP(A881, gaming_health_data!A:N, 13, FALSE)</f>
        <v>90</v>
      </c>
      <c r="T881">
        <f>VLOOKUP(A881, gaming_health_data!A:N, 14, FALSE)</f>
        <v>58</v>
      </c>
    </row>
    <row r="882" spans="1:20" ht="15.75">
      <c r="A882">
        <v>10898</v>
      </c>
      <c r="B882" t="s">
        <v>1758</v>
      </c>
      <c r="C882">
        <v>23</v>
      </c>
      <c r="D882" t="s">
        <v>26</v>
      </c>
      <c r="E882" t="s">
        <v>36</v>
      </c>
      <c r="F882" s="3">
        <v>111753</v>
      </c>
      <c r="G882" t="s">
        <v>21</v>
      </c>
      <c r="H882" t="s">
        <v>17</v>
      </c>
      <c r="I882" s="4" t="str">
        <f>VLOOKUP(A882, gaming_health_data!A:N, 2, FALSE)</f>
        <v>Tablet</v>
      </c>
      <c r="J882" t="str">
        <f>VLOOKUP(A882, gaming_health_data!A:N, 3, FALSE)</f>
        <v>Horror</v>
      </c>
      <c r="K882" t="str">
        <f>VLOOKUP(A882, gaming_health_data!A:N, 4, FALSE)</f>
        <v>Social Interaction</v>
      </c>
      <c r="L882">
        <f>VLOOKUP(A882, gaming_health_data!A:N, 5, FALSE)</f>
        <v>7</v>
      </c>
      <c r="M882">
        <f>VLOOKUP(A882, gaming_health_data!A:N, 6, FALSE)</f>
        <v>674</v>
      </c>
      <c r="N882">
        <f>VLOOKUP(A882, gaming_health_data!A:N, 7, FALSE)</f>
        <v>4</v>
      </c>
      <c r="O882">
        <f>VLOOKUP(A882, gaming_health_data!A:N, 9, FALSE)</f>
        <v>93</v>
      </c>
      <c r="P882">
        <f>VLOOKUP(A882, gaming_health_data!A:N, 10, FALSE)</f>
        <v>70</v>
      </c>
      <c r="Q882">
        <f>VLOOKUP(A882, gaming_health_data!A:N, 11, FALSE)</f>
        <v>41</v>
      </c>
      <c r="R882">
        <f>VLOOKUP(A882, gaming_health_data!A:N, 12, FALSE)</f>
        <v>41</v>
      </c>
      <c r="S882">
        <f>VLOOKUP(A882, gaming_health_data!A:N, 13, FALSE)</f>
        <v>94</v>
      </c>
      <c r="T882">
        <f>VLOOKUP(A882, gaming_health_data!A:N, 14, FALSE)</f>
        <v>40</v>
      </c>
    </row>
    <row r="883" spans="1:20" ht="15.75">
      <c r="A883">
        <v>10900</v>
      </c>
      <c r="B883" t="s">
        <v>1759</v>
      </c>
      <c r="C883">
        <v>33</v>
      </c>
      <c r="D883" t="s">
        <v>27</v>
      </c>
      <c r="E883" t="s">
        <v>39</v>
      </c>
      <c r="F883" s="3">
        <v>77804</v>
      </c>
      <c r="G883" t="s">
        <v>17</v>
      </c>
      <c r="H883" t="s">
        <v>21</v>
      </c>
      <c r="I883" s="4" t="str">
        <f>VLOOKUP(A883, gaming_health_data!A:N, 2, FALSE)</f>
        <v>Tablet</v>
      </c>
      <c r="J883" t="str">
        <f>VLOOKUP(A883, gaming_health_data!A:N, 3, FALSE)</f>
        <v>Racing</v>
      </c>
      <c r="K883" t="str">
        <f>VLOOKUP(A883, gaming_health_data!A:N, 4, FALSE)</f>
        <v>Relaxation</v>
      </c>
      <c r="L883">
        <f>VLOOKUP(A883, gaming_health_data!A:N, 5, FALSE)</f>
        <v>8</v>
      </c>
      <c r="M883">
        <f>VLOOKUP(A883, gaming_health_data!A:N, 6, FALSE)</f>
        <v>985</v>
      </c>
      <c r="N883">
        <f>VLOOKUP(A883, gaming_health_data!A:N, 7, FALSE)</f>
        <v>6</v>
      </c>
      <c r="O883">
        <f>VLOOKUP(A883, gaming_health_data!A:N, 9, FALSE)</f>
        <v>11</v>
      </c>
      <c r="P883">
        <f>VLOOKUP(A883, gaming_health_data!A:N, 10, FALSE)</f>
        <v>9</v>
      </c>
      <c r="Q883">
        <f>VLOOKUP(A883, gaming_health_data!A:N, 11, FALSE)</f>
        <v>24</v>
      </c>
      <c r="R883">
        <f>VLOOKUP(A883, gaming_health_data!A:N, 12, FALSE)</f>
        <v>12</v>
      </c>
      <c r="S883">
        <f>VLOOKUP(A883, gaming_health_data!A:N, 13, FALSE)</f>
        <v>82</v>
      </c>
      <c r="T883">
        <f>VLOOKUP(A883, gaming_health_data!A:N, 14, FALSE)</f>
        <v>73</v>
      </c>
    </row>
    <row r="884" spans="1:20" ht="15.75">
      <c r="A884">
        <v>10901</v>
      </c>
      <c r="B884" t="s">
        <v>1760</v>
      </c>
      <c r="C884">
        <v>18</v>
      </c>
      <c r="D884" t="s">
        <v>27</v>
      </c>
      <c r="E884" t="s">
        <v>27</v>
      </c>
      <c r="F884" s="3">
        <v>187268</v>
      </c>
      <c r="G884" t="s">
        <v>21</v>
      </c>
      <c r="H884" t="s">
        <v>17</v>
      </c>
      <c r="I884" s="4" t="str">
        <f>VLOOKUP(A884, gaming_health_data!A:N, 2, FALSE)</f>
        <v>Cell Phone</v>
      </c>
      <c r="J884" t="str">
        <f>VLOOKUP(A884, gaming_health_data!A:N, 3, FALSE)</f>
        <v>MOBA</v>
      </c>
      <c r="K884" t="str">
        <f>VLOOKUP(A884, gaming_health_data!A:N, 4, FALSE)</f>
        <v>Habit</v>
      </c>
      <c r="L884">
        <f>VLOOKUP(A884, gaming_health_data!A:N, 5, FALSE)</f>
        <v>1</v>
      </c>
      <c r="M884">
        <f>VLOOKUP(A884, gaming_health_data!A:N, 6, FALSE)</f>
        <v>834</v>
      </c>
      <c r="N884">
        <f>VLOOKUP(A884, gaming_health_data!A:N, 7, FALSE)</f>
        <v>9</v>
      </c>
      <c r="O884">
        <f>VLOOKUP(A884, gaming_health_data!A:N, 9, FALSE)</f>
        <v>82</v>
      </c>
      <c r="P884">
        <f>VLOOKUP(A884, gaming_health_data!A:N, 10, FALSE)</f>
        <v>60</v>
      </c>
      <c r="Q884">
        <f>VLOOKUP(A884, gaming_health_data!A:N, 11, FALSE)</f>
        <v>10</v>
      </c>
      <c r="R884">
        <f>VLOOKUP(A884, gaming_health_data!A:N, 12, FALSE)</f>
        <v>52</v>
      </c>
      <c r="S884">
        <f>VLOOKUP(A884, gaming_health_data!A:N, 13, FALSE)</f>
        <v>35</v>
      </c>
      <c r="T884">
        <f>VLOOKUP(A884, gaming_health_data!A:N, 14, FALSE)</f>
        <v>92</v>
      </c>
    </row>
    <row r="885" spans="1:20" ht="15.75">
      <c r="A885">
        <v>10902</v>
      </c>
      <c r="B885" t="s">
        <v>1761</v>
      </c>
      <c r="C885">
        <v>30</v>
      </c>
      <c r="D885" t="s">
        <v>15</v>
      </c>
      <c r="E885" t="s">
        <v>16</v>
      </c>
      <c r="F885" s="3">
        <v>142277</v>
      </c>
      <c r="G885" t="s">
        <v>17</v>
      </c>
      <c r="H885" t="s">
        <v>21</v>
      </c>
      <c r="I885" s="4" t="str">
        <f>VLOOKUP(A885, gaming_health_data!A:N, 2, FALSE)</f>
        <v>Xbox</v>
      </c>
      <c r="J885" t="str">
        <f>VLOOKUP(A885, gaming_health_data!A:N, 3, FALSE)</f>
        <v>MMORPG</v>
      </c>
      <c r="K885" t="str">
        <f>VLOOKUP(A885, gaming_health_data!A:N, 4, FALSE)</f>
        <v>Entertainment</v>
      </c>
      <c r="L885">
        <f>VLOOKUP(A885, gaming_health_data!A:N, 5, FALSE)</f>
        <v>1</v>
      </c>
      <c r="M885">
        <f>VLOOKUP(A885, gaming_health_data!A:N, 6, FALSE)</f>
        <v>86</v>
      </c>
      <c r="N885">
        <f>VLOOKUP(A885, gaming_health_data!A:N, 7, FALSE)</f>
        <v>11</v>
      </c>
      <c r="O885">
        <f>VLOOKUP(A885, gaming_health_data!A:N, 9, FALSE)</f>
        <v>32</v>
      </c>
      <c r="P885">
        <f>VLOOKUP(A885, gaming_health_data!A:N, 10, FALSE)</f>
        <v>93</v>
      </c>
      <c r="Q885">
        <f>VLOOKUP(A885, gaming_health_data!A:N, 11, FALSE)</f>
        <v>22</v>
      </c>
      <c r="R885">
        <f>VLOOKUP(A885, gaming_health_data!A:N, 12, FALSE)</f>
        <v>21</v>
      </c>
      <c r="S885">
        <f>VLOOKUP(A885, gaming_health_data!A:N, 13, FALSE)</f>
        <v>59</v>
      </c>
      <c r="T885">
        <f>VLOOKUP(A885, gaming_health_data!A:N, 14, FALSE)</f>
        <v>14</v>
      </c>
    </row>
    <row r="886" spans="1:20" ht="15.75">
      <c r="A886">
        <v>10903</v>
      </c>
      <c r="B886" t="s">
        <v>1762</v>
      </c>
      <c r="C886">
        <v>30</v>
      </c>
      <c r="D886" t="s">
        <v>15</v>
      </c>
      <c r="E886" t="s">
        <v>30</v>
      </c>
      <c r="F886" s="3">
        <v>171116</v>
      </c>
      <c r="G886" t="s">
        <v>21</v>
      </c>
      <c r="H886" t="s">
        <v>17</v>
      </c>
      <c r="I886" s="4" t="str">
        <f>VLOOKUP(A886, gaming_health_data!A:N, 2, FALSE)</f>
        <v>Tablet</v>
      </c>
      <c r="J886" t="str">
        <f>VLOOKUP(A886, gaming_health_data!A:N, 3, FALSE)</f>
        <v>MMORPG</v>
      </c>
      <c r="K886" t="str">
        <f>VLOOKUP(A886, gaming_health_data!A:N, 4, FALSE)</f>
        <v>Competition</v>
      </c>
      <c r="L886">
        <f>VLOOKUP(A886, gaming_health_data!A:N, 5, FALSE)</f>
        <v>3</v>
      </c>
      <c r="M886">
        <f>VLOOKUP(A886, gaming_health_data!A:N, 6, FALSE)</f>
        <v>218</v>
      </c>
      <c r="N886">
        <f>VLOOKUP(A886, gaming_health_data!A:N, 7, FALSE)</f>
        <v>8</v>
      </c>
      <c r="O886">
        <f>VLOOKUP(A886, gaming_health_data!A:N, 9, FALSE)</f>
        <v>29</v>
      </c>
      <c r="P886">
        <f>VLOOKUP(A886, gaming_health_data!A:N, 10, FALSE)</f>
        <v>37</v>
      </c>
      <c r="Q886">
        <f>VLOOKUP(A886, gaming_health_data!A:N, 11, FALSE)</f>
        <v>82</v>
      </c>
      <c r="R886">
        <f>VLOOKUP(A886, gaming_health_data!A:N, 12, FALSE)</f>
        <v>57</v>
      </c>
      <c r="S886">
        <f>VLOOKUP(A886, gaming_health_data!A:N, 13, FALSE)</f>
        <v>51</v>
      </c>
      <c r="T886">
        <f>VLOOKUP(A886, gaming_health_data!A:N, 14, FALSE)</f>
        <v>63</v>
      </c>
    </row>
    <row r="887" spans="1:20" ht="15.75">
      <c r="A887">
        <v>10904</v>
      </c>
      <c r="B887" t="s">
        <v>1763</v>
      </c>
      <c r="C887">
        <v>31</v>
      </c>
      <c r="D887" t="s">
        <v>26</v>
      </c>
      <c r="E887" t="s">
        <v>16</v>
      </c>
      <c r="F887" s="3">
        <v>126277</v>
      </c>
      <c r="G887" t="s">
        <v>21</v>
      </c>
      <c r="H887" t="s">
        <v>21</v>
      </c>
      <c r="I887" s="4" t="str">
        <f>VLOOKUP(A887, gaming_health_data!A:N, 2, FALSE)</f>
        <v>Cell Phone</v>
      </c>
      <c r="J887" t="str">
        <f>VLOOKUP(A887, gaming_health_data!A:N, 3, FALSE)</f>
        <v>MOBA</v>
      </c>
      <c r="K887" t="str">
        <f>VLOOKUP(A887, gaming_health_data!A:N, 4, FALSE)</f>
        <v>Habit</v>
      </c>
      <c r="L887">
        <f>VLOOKUP(A887, gaming_health_data!A:N, 5, FALSE)</f>
        <v>4</v>
      </c>
      <c r="M887">
        <f>VLOOKUP(A887, gaming_health_data!A:N, 6, FALSE)</f>
        <v>961</v>
      </c>
      <c r="N887">
        <f>VLOOKUP(A887, gaming_health_data!A:N, 7, FALSE)</f>
        <v>4</v>
      </c>
      <c r="O887">
        <f>VLOOKUP(A887, gaming_health_data!A:N, 9, FALSE)</f>
        <v>33</v>
      </c>
      <c r="P887">
        <f>VLOOKUP(A887, gaming_health_data!A:N, 10, FALSE)</f>
        <v>62</v>
      </c>
      <c r="Q887">
        <f>VLOOKUP(A887, gaming_health_data!A:N, 11, FALSE)</f>
        <v>10</v>
      </c>
      <c r="R887">
        <f>VLOOKUP(A887, gaming_health_data!A:N, 12, FALSE)</f>
        <v>99</v>
      </c>
      <c r="S887">
        <f>VLOOKUP(A887, gaming_health_data!A:N, 13, FALSE)</f>
        <v>51</v>
      </c>
      <c r="T887">
        <f>VLOOKUP(A887, gaming_health_data!A:N, 14, FALSE)</f>
        <v>20</v>
      </c>
    </row>
    <row r="888" spans="1:20" ht="15.75">
      <c r="A888">
        <v>10905</v>
      </c>
      <c r="B888" t="s">
        <v>1764</v>
      </c>
      <c r="C888">
        <v>24</v>
      </c>
      <c r="D888" t="s">
        <v>15</v>
      </c>
      <c r="E888" t="s">
        <v>22</v>
      </c>
      <c r="F888" s="3">
        <v>36316</v>
      </c>
      <c r="G888" t="s">
        <v>21</v>
      </c>
      <c r="H888" t="s">
        <v>21</v>
      </c>
      <c r="I888" s="4" t="str">
        <f>VLOOKUP(A888, gaming_health_data!A:N, 2, FALSE)</f>
        <v>Nintendo</v>
      </c>
      <c r="J888" t="str">
        <f>VLOOKUP(A888, gaming_health_data!A:N, 3, FALSE)</f>
        <v>RPG</v>
      </c>
      <c r="K888" t="str">
        <f>VLOOKUP(A888, gaming_health_data!A:N, 4, FALSE)</f>
        <v>Loneliness</v>
      </c>
      <c r="L888">
        <f>VLOOKUP(A888, gaming_health_data!A:N, 5, FALSE)</f>
        <v>2</v>
      </c>
      <c r="M888">
        <f>VLOOKUP(A888, gaming_health_data!A:N, 6, FALSE)</f>
        <v>241</v>
      </c>
      <c r="N888">
        <f>VLOOKUP(A888, gaming_health_data!A:N, 7, FALSE)</f>
        <v>10</v>
      </c>
      <c r="O888">
        <f>VLOOKUP(A888, gaming_health_data!A:N, 9, FALSE)</f>
        <v>72</v>
      </c>
      <c r="P888">
        <f>VLOOKUP(A888, gaming_health_data!A:N, 10, FALSE)</f>
        <v>79</v>
      </c>
      <c r="Q888">
        <f>VLOOKUP(A888, gaming_health_data!A:N, 11, FALSE)</f>
        <v>24</v>
      </c>
      <c r="R888">
        <f>VLOOKUP(A888, gaming_health_data!A:N, 12, FALSE)</f>
        <v>43</v>
      </c>
      <c r="S888">
        <f>VLOOKUP(A888, gaming_health_data!A:N, 13, FALSE)</f>
        <v>99</v>
      </c>
      <c r="T888">
        <f>VLOOKUP(A888, gaming_health_data!A:N, 14, FALSE)</f>
        <v>7</v>
      </c>
    </row>
    <row r="889" spans="1:20" ht="15.75">
      <c r="A889">
        <v>10906</v>
      </c>
      <c r="B889" t="s">
        <v>1765</v>
      </c>
      <c r="C889">
        <v>33</v>
      </c>
      <c r="D889" t="s">
        <v>15</v>
      </c>
      <c r="E889" t="s">
        <v>16</v>
      </c>
      <c r="F889" s="3">
        <v>48785</v>
      </c>
      <c r="G889" t="s">
        <v>21</v>
      </c>
      <c r="H889" t="s">
        <v>17</v>
      </c>
      <c r="I889" s="4" t="str">
        <f>VLOOKUP(A889, gaming_health_data!A:N, 2, FALSE)</f>
        <v>PC</v>
      </c>
      <c r="J889" t="str">
        <f>VLOOKUP(A889, gaming_health_data!A:N, 3, FALSE)</f>
        <v>RPG</v>
      </c>
      <c r="K889" t="str">
        <f>VLOOKUP(A889, gaming_health_data!A:N, 4, FALSE)</f>
        <v>Entertainment</v>
      </c>
      <c r="L889">
        <f>VLOOKUP(A889, gaming_health_data!A:N, 5, FALSE)</f>
        <v>2</v>
      </c>
      <c r="M889">
        <f>VLOOKUP(A889, gaming_health_data!A:N, 6, FALSE)</f>
        <v>190</v>
      </c>
      <c r="N889">
        <f>VLOOKUP(A889, gaming_health_data!A:N, 7, FALSE)</f>
        <v>9</v>
      </c>
      <c r="O889">
        <f>VLOOKUP(A889, gaming_health_data!A:N, 9, FALSE)</f>
        <v>46</v>
      </c>
      <c r="P889">
        <f>VLOOKUP(A889, gaming_health_data!A:N, 10, FALSE)</f>
        <v>96</v>
      </c>
      <c r="Q889">
        <f>VLOOKUP(A889, gaming_health_data!A:N, 11, FALSE)</f>
        <v>7</v>
      </c>
      <c r="R889">
        <f>VLOOKUP(A889, gaming_health_data!A:N, 12, FALSE)</f>
        <v>21</v>
      </c>
      <c r="S889">
        <f>VLOOKUP(A889, gaming_health_data!A:N, 13, FALSE)</f>
        <v>58</v>
      </c>
      <c r="T889">
        <f>VLOOKUP(A889, gaming_health_data!A:N, 14, FALSE)</f>
        <v>92</v>
      </c>
    </row>
    <row r="890" spans="1:20" ht="15.75">
      <c r="A890">
        <v>10907</v>
      </c>
      <c r="B890" t="s">
        <v>1766</v>
      </c>
      <c r="C890">
        <v>34</v>
      </c>
      <c r="D890" t="s">
        <v>27</v>
      </c>
      <c r="E890" t="s">
        <v>44</v>
      </c>
      <c r="F890" s="3">
        <v>194843</v>
      </c>
      <c r="G890" t="s">
        <v>21</v>
      </c>
      <c r="H890" t="s">
        <v>21</v>
      </c>
      <c r="I890" s="4" t="str">
        <f>VLOOKUP(A890, gaming_health_data!A:N, 2, FALSE)</f>
        <v>PC</v>
      </c>
      <c r="J890" t="str">
        <f>VLOOKUP(A890, gaming_health_data!A:N, 3, FALSE)</f>
        <v>MOBA</v>
      </c>
      <c r="K890" t="str">
        <f>VLOOKUP(A890, gaming_health_data!A:N, 4, FALSE)</f>
        <v>Relaxation</v>
      </c>
      <c r="L890">
        <f>VLOOKUP(A890, gaming_health_data!A:N, 5, FALSE)</f>
        <v>1</v>
      </c>
      <c r="M890">
        <f>VLOOKUP(A890, gaming_health_data!A:N, 6, FALSE)</f>
        <v>776</v>
      </c>
      <c r="N890">
        <f>VLOOKUP(A890, gaming_health_data!A:N, 7, FALSE)</f>
        <v>9</v>
      </c>
      <c r="O890">
        <f>VLOOKUP(A890, gaming_health_data!A:N, 9, FALSE)</f>
        <v>56</v>
      </c>
      <c r="P890">
        <f>VLOOKUP(A890, gaming_health_data!A:N, 10, FALSE)</f>
        <v>85</v>
      </c>
      <c r="Q890">
        <f>VLOOKUP(A890, gaming_health_data!A:N, 11, FALSE)</f>
        <v>35</v>
      </c>
      <c r="R890">
        <f>VLOOKUP(A890, gaming_health_data!A:N, 12, FALSE)</f>
        <v>41</v>
      </c>
      <c r="S890">
        <f>VLOOKUP(A890, gaming_health_data!A:N, 13, FALSE)</f>
        <v>2</v>
      </c>
      <c r="T890">
        <f>VLOOKUP(A890, gaming_health_data!A:N, 14, FALSE)</f>
        <v>7</v>
      </c>
    </row>
    <row r="891" spans="1:20" ht="15.75">
      <c r="A891">
        <v>10908</v>
      </c>
      <c r="B891" t="s">
        <v>1767</v>
      </c>
      <c r="C891">
        <v>28</v>
      </c>
      <c r="D891" t="s">
        <v>15</v>
      </c>
      <c r="E891" t="s">
        <v>53</v>
      </c>
      <c r="F891" s="3">
        <v>44782</v>
      </c>
      <c r="G891" t="s">
        <v>21</v>
      </c>
      <c r="H891" t="s">
        <v>21</v>
      </c>
      <c r="I891" s="4" t="str">
        <f>VLOOKUP(A891, gaming_health_data!A:N, 2, FALSE)</f>
        <v>PlayStation</v>
      </c>
      <c r="J891" t="str">
        <f>VLOOKUP(A891, gaming_health_data!A:N, 3, FALSE)</f>
        <v>FPS</v>
      </c>
      <c r="K891" t="str">
        <f>VLOOKUP(A891, gaming_health_data!A:N, 4, FALSE)</f>
        <v>Escapism</v>
      </c>
      <c r="L891">
        <f>VLOOKUP(A891, gaming_health_data!A:N, 5, FALSE)</f>
        <v>1</v>
      </c>
      <c r="M891">
        <f>VLOOKUP(A891, gaming_health_data!A:N, 6, FALSE)</f>
        <v>724</v>
      </c>
      <c r="N891">
        <f>VLOOKUP(A891, gaming_health_data!A:N, 7, FALSE)</f>
        <v>9</v>
      </c>
      <c r="O891">
        <f>VLOOKUP(A891, gaming_health_data!A:N, 9, FALSE)</f>
        <v>51</v>
      </c>
      <c r="P891">
        <f>VLOOKUP(A891, gaming_health_data!A:N, 10, FALSE)</f>
        <v>49</v>
      </c>
      <c r="Q891">
        <f>VLOOKUP(A891, gaming_health_data!A:N, 11, FALSE)</f>
        <v>2</v>
      </c>
      <c r="R891">
        <f>VLOOKUP(A891, gaming_health_data!A:N, 12, FALSE)</f>
        <v>91</v>
      </c>
      <c r="S891">
        <f>VLOOKUP(A891, gaming_health_data!A:N, 13, FALSE)</f>
        <v>44</v>
      </c>
      <c r="T891">
        <f>VLOOKUP(A891, gaming_health_data!A:N, 14, FALSE)</f>
        <v>20</v>
      </c>
    </row>
    <row r="892" spans="1:20" ht="15.75">
      <c r="A892">
        <v>10909</v>
      </c>
      <c r="B892" t="s">
        <v>1768</v>
      </c>
      <c r="C892">
        <v>23</v>
      </c>
      <c r="D892" t="s">
        <v>27</v>
      </c>
      <c r="E892" t="s">
        <v>39</v>
      </c>
      <c r="F892" s="3">
        <v>78744</v>
      </c>
      <c r="G892" t="s">
        <v>17</v>
      </c>
      <c r="H892" t="s">
        <v>21</v>
      </c>
      <c r="I892" s="4" t="str">
        <f>VLOOKUP(A892, gaming_health_data!A:N, 2, FALSE)</f>
        <v>Xbox</v>
      </c>
      <c r="J892" t="str">
        <f>VLOOKUP(A892, gaming_health_data!A:N, 3, FALSE)</f>
        <v>MOBA</v>
      </c>
      <c r="K892" t="str">
        <f>VLOOKUP(A892, gaming_health_data!A:N, 4, FALSE)</f>
        <v>Escapism</v>
      </c>
      <c r="L892">
        <f>VLOOKUP(A892, gaming_health_data!A:N, 5, FALSE)</f>
        <v>10</v>
      </c>
      <c r="M892">
        <f>VLOOKUP(A892, gaming_health_data!A:N, 6, FALSE)</f>
        <v>490</v>
      </c>
      <c r="N892">
        <f>VLOOKUP(A892, gaming_health_data!A:N, 7, FALSE)</f>
        <v>5</v>
      </c>
      <c r="O892">
        <f>VLOOKUP(A892, gaming_health_data!A:N, 9, FALSE)</f>
        <v>60</v>
      </c>
      <c r="P892">
        <f>VLOOKUP(A892, gaming_health_data!A:N, 10, FALSE)</f>
        <v>8</v>
      </c>
      <c r="Q892">
        <f>VLOOKUP(A892, gaming_health_data!A:N, 11, FALSE)</f>
        <v>28</v>
      </c>
      <c r="R892">
        <f>VLOOKUP(A892, gaming_health_data!A:N, 12, FALSE)</f>
        <v>49</v>
      </c>
      <c r="S892">
        <f>VLOOKUP(A892, gaming_health_data!A:N, 13, FALSE)</f>
        <v>25</v>
      </c>
      <c r="T892">
        <f>VLOOKUP(A892, gaming_health_data!A:N, 14, FALSE)</f>
        <v>10</v>
      </c>
    </row>
    <row r="893" spans="1:20" ht="15.75">
      <c r="A893">
        <v>10910</v>
      </c>
      <c r="B893" t="s">
        <v>1769</v>
      </c>
      <c r="C893">
        <v>20</v>
      </c>
      <c r="D893" t="s">
        <v>26</v>
      </c>
      <c r="E893" t="s">
        <v>30</v>
      </c>
      <c r="F893" s="3">
        <v>50649</v>
      </c>
      <c r="G893" t="s">
        <v>17</v>
      </c>
      <c r="H893" t="s">
        <v>17</v>
      </c>
      <c r="I893" s="4" t="str">
        <f>VLOOKUP(A893, gaming_health_data!A:N, 2, FALSE)</f>
        <v>Nintendo</v>
      </c>
      <c r="J893" t="str">
        <f>VLOOKUP(A893, gaming_health_data!A:N, 3, FALSE)</f>
        <v>RPG</v>
      </c>
      <c r="K893" t="str">
        <f>VLOOKUP(A893, gaming_health_data!A:N, 4, FALSE)</f>
        <v>Social Interaction</v>
      </c>
      <c r="L893">
        <f>VLOOKUP(A893, gaming_health_data!A:N, 5, FALSE)</f>
        <v>11</v>
      </c>
      <c r="M893">
        <f>VLOOKUP(A893, gaming_health_data!A:N, 6, FALSE)</f>
        <v>407</v>
      </c>
      <c r="N893">
        <f>VLOOKUP(A893, gaming_health_data!A:N, 7, FALSE)</f>
        <v>9</v>
      </c>
      <c r="O893">
        <f>VLOOKUP(A893, gaming_health_data!A:N, 9, FALSE)</f>
        <v>34</v>
      </c>
      <c r="P893">
        <f>VLOOKUP(A893, gaming_health_data!A:N, 10, FALSE)</f>
        <v>89</v>
      </c>
      <c r="Q893">
        <f>VLOOKUP(A893, gaming_health_data!A:N, 11, FALSE)</f>
        <v>85</v>
      </c>
      <c r="R893">
        <f>VLOOKUP(A893, gaming_health_data!A:N, 12, FALSE)</f>
        <v>9</v>
      </c>
      <c r="S893">
        <f>VLOOKUP(A893, gaming_health_data!A:N, 13, FALSE)</f>
        <v>85</v>
      </c>
      <c r="T893">
        <f>VLOOKUP(A893, gaming_health_data!A:N, 14, FALSE)</f>
        <v>21</v>
      </c>
    </row>
    <row r="894" spans="1:20" ht="15.75">
      <c r="A894">
        <v>10911</v>
      </c>
      <c r="B894" t="s">
        <v>1770</v>
      </c>
      <c r="C894">
        <v>21</v>
      </c>
      <c r="D894" t="s">
        <v>26</v>
      </c>
      <c r="E894" t="s">
        <v>56</v>
      </c>
      <c r="F894" s="3">
        <v>85495</v>
      </c>
      <c r="G894" t="s">
        <v>17</v>
      </c>
      <c r="H894" t="s">
        <v>21</v>
      </c>
      <c r="I894" s="4" t="str">
        <f>VLOOKUP(A894, gaming_health_data!A:N, 2, FALSE)</f>
        <v>Cell Phone</v>
      </c>
      <c r="J894" t="str">
        <f>VLOOKUP(A894, gaming_health_data!A:N, 3, FALSE)</f>
        <v>Racing</v>
      </c>
      <c r="K894" t="str">
        <f>VLOOKUP(A894, gaming_health_data!A:N, 4, FALSE)</f>
        <v>Entertainment</v>
      </c>
      <c r="L894">
        <f>VLOOKUP(A894, gaming_health_data!A:N, 5, FALSE)</f>
        <v>11</v>
      </c>
      <c r="M894">
        <f>VLOOKUP(A894, gaming_health_data!A:N, 6, FALSE)</f>
        <v>961</v>
      </c>
      <c r="N894">
        <f>VLOOKUP(A894, gaming_health_data!A:N, 7, FALSE)</f>
        <v>10</v>
      </c>
      <c r="O894">
        <f>VLOOKUP(A894, gaming_health_data!A:N, 9, FALSE)</f>
        <v>14</v>
      </c>
      <c r="P894">
        <f>VLOOKUP(A894, gaming_health_data!A:N, 10, FALSE)</f>
        <v>86</v>
      </c>
      <c r="Q894">
        <f>VLOOKUP(A894, gaming_health_data!A:N, 11, FALSE)</f>
        <v>69</v>
      </c>
      <c r="R894">
        <f>VLOOKUP(A894, gaming_health_data!A:N, 12, FALSE)</f>
        <v>3</v>
      </c>
      <c r="S894">
        <f>VLOOKUP(A894, gaming_health_data!A:N, 13, FALSE)</f>
        <v>40</v>
      </c>
      <c r="T894">
        <f>VLOOKUP(A894, gaming_health_data!A:N, 14, FALSE)</f>
        <v>84</v>
      </c>
    </row>
    <row r="895" spans="1:20" ht="15.75">
      <c r="A895">
        <v>10912</v>
      </c>
      <c r="B895" t="s">
        <v>1771</v>
      </c>
      <c r="C895">
        <v>28</v>
      </c>
      <c r="D895" t="s">
        <v>26</v>
      </c>
      <c r="E895" t="s">
        <v>54</v>
      </c>
      <c r="F895" s="3">
        <v>196411</v>
      </c>
      <c r="G895" t="s">
        <v>21</v>
      </c>
      <c r="H895" t="s">
        <v>17</v>
      </c>
      <c r="I895" s="4" t="str">
        <f>VLOOKUP(A895, gaming_health_data!A:N, 2, FALSE)</f>
        <v>Nintendo</v>
      </c>
      <c r="J895" t="str">
        <f>VLOOKUP(A895, gaming_health_data!A:N, 3, FALSE)</f>
        <v>Sports</v>
      </c>
      <c r="K895" t="str">
        <f>VLOOKUP(A895, gaming_health_data!A:N, 4, FALSE)</f>
        <v>Entertainment</v>
      </c>
      <c r="L895">
        <f>VLOOKUP(A895, gaming_health_data!A:N, 5, FALSE)</f>
        <v>9</v>
      </c>
      <c r="M895">
        <f>VLOOKUP(A895, gaming_health_data!A:N, 6, FALSE)</f>
        <v>303</v>
      </c>
      <c r="N895">
        <f>VLOOKUP(A895, gaming_health_data!A:N, 7, FALSE)</f>
        <v>7</v>
      </c>
      <c r="O895">
        <f>VLOOKUP(A895, gaming_health_data!A:N, 9, FALSE)</f>
        <v>59</v>
      </c>
      <c r="P895">
        <f>VLOOKUP(A895, gaming_health_data!A:N, 10, FALSE)</f>
        <v>82</v>
      </c>
      <c r="Q895">
        <f>VLOOKUP(A895, gaming_health_data!A:N, 11, FALSE)</f>
        <v>52</v>
      </c>
      <c r="R895">
        <f>VLOOKUP(A895, gaming_health_data!A:N, 12, FALSE)</f>
        <v>92</v>
      </c>
      <c r="S895">
        <f>VLOOKUP(A895, gaming_health_data!A:N, 13, FALSE)</f>
        <v>52</v>
      </c>
      <c r="T895">
        <f>VLOOKUP(A895, gaming_health_data!A:N, 14, FALSE)</f>
        <v>22</v>
      </c>
    </row>
    <row r="896" spans="1:20" ht="15.75">
      <c r="A896">
        <v>10913</v>
      </c>
      <c r="B896" t="s">
        <v>1517</v>
      </c>
      <c r="C896">
        <v>21</v>
      </c>
      <c r="D896" t="s">
        <v>15</v>
      </c>
      <c r="E896" t="s">
        <v>16</v>
      </c>
      <c r="F896" s="3">
        <v>87851</v>
      </c>
      <c r="G896" t="s">
        <v>21</v>
      </c>
      <c r="H896" t="s">
        <v>21</v>
      </c>
      <c r="I896" s="4" t="str">
        <f>VLOOKUP(A896, gaming_health_data!A:N, 2, FALSE)</f>
        <v>Tablet</v>
      </c>
      <c r="J896" t="str">
        <f>VLOOKUP(A896, gaming_health_data!A:N, 3, FALSE)</f>
        <v>MMORPG</v>
      </c>
      <c r="K896" t="str">
        <f>VLOOKUP(A896, gaming_health_data!A:N, 4, FALSE)</f>
        <v>Challenge</v>
      </c>
      <c r="L896">
        <f>VLOOKUP(A896, gaming_health_data!A:N, 5, FALSE)</f>
        <v>3</v>
      </c>
      <c r="M896">
        <f>VLOOKUP(A896, gaming_health_data!A:N, 6, FALSE)</f>
        <v>82</v>
      </c>
      <c r="N896">
        <f>VLOOKUP(A896, gaming_health_data!A:N, 7, FALSE)</f>
        <v>7</v>
      </c>
      <c r="O896">
        <f>VLOOKUP(A896, gaming_health_data!A:N, 9, FALSE)</f>
        <v>72</v>
      </c>
      <c r="P896">
        <f>VLOOKUP(A896, gaming_health_data!A:N, 10, FALSE)</f>
        <v>12</v>
      </c>
      <c r="Q896">
        <f>VLOOKUP(A896, gaming_health_data!A:N, 11, FALSE)</f>
        <v>74</v>
      </c>
      <c r="R896">
        <f>VLOOKUP(A896, gaming_health_data!A:N, 12, FALSE)</f>
        <v>6</v>
      </c>
      <c r="S896">
        <f>VLOOKUP(A896, gaming_health_data!A:N, 13, FALSE)</f>
        <v>18</v>
      </c>
      <c r="T896">
        <f>VLOOKUP(A896, gaming_health_data!A:N, 14, FALSE)</f>
        <v>49</v>
      </c>
    </row>
    <row r="897" spans="1:20" ht="15.75">
      <c r="A897">
        <v>10914</v>
      </c>
      <c r="B897" t="s">
        <v>1772</v>
      </c>
      <c r="C897">
        <v>34</v>
      </c>
      <c r="D897" t="s">
        <v>26</v>
      </c>
      <c r="E897" t="s">
        <v>54</v>
      </c>
      <c r="F897" s="3">
        <v>49482</v>
      </c>
      <c r="G897" t="s">
        <v>17</v>
      </c>
      <c r="H897" t="s">
        <v>21</v>
      </c>
      <c r="I897" s="4" t="str">
        <f>VLOOKUP(A897, gaming_health_data!A:N, 2, FALSE)</f>
        <v>Xbox</v>
      </c>
      <c r="J897" t="str">
        <f>VLOOKUP(A897, gaming_health_data!A:N, 3, FALSE)</f>
        <v>MMORPG</v>
      </c>
      <c r="K897" t="str">
        <f>VLOOKUP(A897, gaming_health_data!A:N, 4, FALSE)</f>
        <v>Boredom</v>
      </c>
      <c r="L897">
        <f>VLOOKUP(A897, gaming_health_data!A:N, 5, FALSE)</f>
        <v>8</v>
      </c>
      <c r="M897">
        <f>VLOOKUP(A897, gaming_health_data!A:N, 6, FALSE)</f>
        <v>226</v>
      </c>
      <c r="N897">
        <f>VLOOKUP(A897, gaming_health_data!A:N, 7, FALSE)</f>
        <v>8</v>
      </c>
      <c r="O897">
        <f>VLOOKUP(A897, gaming_health_data!A:N, 9, FALSE)</f>
        <v>32</v>
      </c>
      <c r="P897">
        <f>VLOOKUP(A897, gaming_health_data!A:N, 10, FALSE)</f>
        <v>93</v>
      </c>
      <c r="Q897">
        <f>VLOOKUP(A897, gaming_health_data!A:N, 11, FALSE)</f>
        <v>60</v>
      </c>
      <c r="R897">
        <f>VLOOKUP(A897, gaming_health_data!A:N, 12, FALSE)</f>
        <v>55</v>
      </c>
      <c r="S897">
        <f>VLOOKUP(A897, gaming_health_data!A:N, 13, FALSE)</f>
        <v>37</v>
      </c>
      <c r="T897">
        <f>VLOOKUP(A897, gaming_health_data!A:N, 14, FALSE)</f>
        <v>64</v>
      </c>
    </row>
    <row r="898" spans="1:20" ht="15.75">
      <c r="A898">
        <v>10915</v>
      </c>
      <c r="B898" t="s">
        <v>1576</v>
      </c>
      <c r="C898">
        <v>19</v>
      </c>
      <c r="D898" t="s">
        <v>26</v>
      </c>
      <c r="E898" t="s">
        <v>22</v>
      </c>
      <c r="F898" s="3">
        <v>137769</v>
      </c>
      <c r="G898" t="s">
        <v>21</v>
      </c>
      <c r="H898" t="s">
        <v>17</v>
      </c>
      <c r="I898" s="4" t="str">
        <f>VLOOKUP(A898, gaming_health_data!A:N, 2, FALSE)</f>
        <v>PC</v>
      </c>
      <c r="J898" t="str">
        <f>VLOOKUP(A898, gaming_health_data!A:N, 3, FALSE)</f>
        <v>FPS</v>
      </c>
      <c r="K898" t="str">
        <f>VLOOKUP(A898, gaming_health_data!A:N, 4, FALSE)</f>
        <v>Entertainment</v>
      </c>
      <c r="L898">
        <f>VLOOKUP(A898, gaming_health_data!A:N, 5, FALSE)</f>
        <v>1</v>
      </c>
      <c r="M898">
        <f>VLOOKUP(A898, gaming_health_data!A:N, 6, FALSE)</f>
        <v>635</v>
      </c>
      <c r="N898">
        <f>VLOOKUP(A898, gaming_health_data!A:N, 7, FALSE)</f>
        <v>5</v>
      </c>
      <c r="O898">
        <f>VLOOKUP(A898, gaming_health_data!A:N, 9, FALSE)</f>
        <v>38</v>
      </c>
      <c r="P898">
        <f>VLOOKUP(A898, gaming_health_data!A:N, 10, FALSE)</f>
        <v>15</v>
      </c>
      <c r="Q898">
        <f>VLOOKUP(A898, gaming_health_data!A:N, 11, FALSE)</f>
        <v>84</v>
      </c>
      <c r="R898">
        <f>VLOOKUP(A898, gaming_health_data!A:N, 12, FALSE)</f>
        <v>86</v>
      </c>
      <c r="S898">
        <f>VLOOKUP(A898, gaming_health_data!A:N, 13, FALSE)</f>
        <v>83</v>
      </c>
      <c r="T898">
        <f>VLOOKUP(A898, gaming_health_data!A:N, 14, FALSE)</f>
        <v>97</v>
      </c>
    </row>
    <row r="899" spans="1:20" ht="15.75">
      <c r="A899">
        <v>10916</v>
      </c>
      <c r="B899" t="s">
        <v>1773</v>
      </c>
      <c r="C899">
        <v>30</v>
      </c>
      <c r="D899" t="s">
        <v>15</v>
      </c>
      <c r="E899" t="s">
        <v>36</v>
      </c>
      <c r="F899" s="3">
        <v>144477</v>
      </c>
      <c r="G899" t="s">
        <v>17</v>
      </c>
      <c r="H899" t="s">
        <v>17</v>
      </c>
      <c r="I899" s="4" t="str">
        <f>VLOOKUP(A899, gaming_health_data!A:N, 2, FALSE)</f>
        <v>Tablet</v>
      </c>
      <c r="J899" t="str">
        <f>VLOOKUP(A899, gaming_health_data!A:N, 3, FALSE)</f>
        <v>RPG</v>
      </c>
      <c r="K899" t="str">
        <f>VLOOKUP(A899, gaming_health_data!A:N, 4, FALSE)</f>
        <v>Stress Relief</v>
      </c>
      <c r="L899">
        <f>VLOOKUP(A899, gaming_health_data!A:N, 5, FALSE)</f>
        <v>10</v>
      </c>
      <c r="M899">
        <f>VLOOKUP(A899, gaming_health_data!A:N, 6, FALSE)</f>
        <v>839</v>
      </c>
      <c r="N899">
        <f>VLOOKUP(A899, gaming_health_data!A:N, 7, FALSE)</f>
        <v>11</v>
      </c>
      <c r="O899">
        <f>VLOOKUP(A899, gaming_health_data!A:N, 9, FALSE)</f>
        <v>84</v>
      </c>
      <c r="P899">
        <f>VLOOKUP(A899, gaming_health_data!A:N, 10, FALSE)</f>
        <v>55</v>
      </c>
      <c r="Q899">
        <f>VLOOKUP(A899, gaming_health_data!A:N, 11, FALSE)</f>
        <v>40</v>
      </c>
      <c r="R899">
        <f>VLOOKUP(A899, gaming_health_data!A:N, 12, FALSE)</f>
        <v>35</v>
      </c>
      <c r="S899">
        <f>VLOOKUP(A899, gaming_health_data!A:N, 13, FALSE)</f>
        <v>54</v>
      </c>
      <c r="T899">
        <f>VLOOKUP(A899, gaming_health_data!A:N, 14, FALSE)</f>
        <v>14</v>
      </c>
    </row>
    <row r="900" spans="1:20" ht="15.75">
      <c r="A900">
        <v>10917</v>
      </c>
      <c r="B900" t="s">
        <v>1774</v>
      </c>
      <c r="C900">
        <v>25</v>
      </c>
      <c r="D900" t="s">
        <v>15</v>
      </c>
      <c r="E900" t="s">
        <v>56</v>
      </c>
      <c r="F900" s="3">
        <v>158633</v>
      </c>
      <c r="G900" t="s">
        <v>17</v>
      </c>
      <c r="H900" t="s">
        <v>17</v>
      </c>
      <c r="I900" s="4" t="str">
        <f>VLOOKUP(A900, gaming_health_data!A:N, 2, FALSE)</f>
        <v>Nintendo</v>
      </c>
      <c r="J900" t="str">
        <f>VLOOKUP(A900, gaming_health_data!A:N, 3, FALSE)</f>
        <v>MOBA</v>
      </c>
      <c r="K900" t="str">
        <f>VLOOKUP(A900, gaming_health_data!A:N, 4, FALSE)</f>
        <v>Habit</v>
      </c>
      <c r="L900">
        <f>VLOOKUP(A900, gaming_health_data!A:N, 5, FALSE)</f>
        <v>3</v>
      </c>
      <c r="M900">
        <f>VLOOKUP(A900, gaming_health_data!A:N, 6, FALSE)</f>
        <v>273</v>
      </c>
      <c r="N900">
        <f>VLOOKUP(A900, gaming_health_data!A:N, 7, FALSE)</f>
        <v>8</v>
      </c>
      <c r="O900">
        <f>VLOOKUP(A900, gaming_health_data!A:N, 9, FALSE)</f>
        <v>69</v>
      </c>
      <c r="P900">
        <f>VLOOKUP(A900, gaming_health_data!A:N, 10, FALSE)</f>
        <v>11</v>
      </c>
      <c r="Q900">
        <f>VLOOKUP(A900, gaming_health_data!A:N, 11, FALSE)</f>
        <v>60</v>
      </c>
      <c r="R900">
        <f>VLOOKUP(A900, gaming_health_data!A:N, 12, FALSE)</f>
        <v>61</v>
      </c>
      <c r="S900">
        <f>VLOOKUP(A900, gaming_health_data!A:N, 13, FALSE)</f>
        <v>28</v>
      </c>
      <c r="T900">
        <f>VLOOKUP(A900, gaming_health_data!A:N, 14, FALSE)</f>
        <v>14</v>
      </c>
    </row>
    <row r="901" spans="1:20" ht="15.75">
      <c r="A901">
        <v>10918</v>
      </c>
      <c r="B901" t="s">
        <v>1775</v>
      </c>
      <c r="C901">
        <v>18</v>
      </c>
      <c r="D901" t="s">
        <v>26</v>
      </c>
      <c r="E901" t="s">
        <v>39</v>
      </c>
      <c r="F901" s="3">
        <v>127463</v>
      </c>
      <c r="G901" t="s">
        <v>21</v>
      </c>
      <c r="H901" t="s">
        <v>17</v>
      </c>
      <c r="I901" s="4" t="str">
        <f>VLOOKUP(A901, gaming_health_data!A:N, 2, FALSE)</f>
        <v>PC</v>
      </c>
      <c r="J901" t="str">
        <f>VLOOKUP(A901, gaming_health_data!A:N, 3, FALSE)</f>
        <v>FPS</v>
      </c>
      <c r="K901" t="str">
        <f>VLOOKUP(A901, gaming_health_data!A:N, 4, FALSE)</f>
        <v>Challenge</v>
      </c>
      <c r="L901">
        <f>VLOOKUP(A901, gaming_health_data!A:N, 5, FALSE)</f>
        <v>9</v>
      </c>
      <c r="M901">
        <f>VLOOKUP(A901, gaming_health_data!A:N, 6, FALSE)</f>
        <v>111</v>
      </c>
      <c r="N901">
        <f>VLOOKUP(A901, gaming_health_data!A:N, 7, FALSE)</f>
        <v>11</v>
      </c>
      <c r="O901">
        <f>VLOOKUP(A901, gaming_health_data!A:N, 9, FALSE)</f>
        <v>76</v>
      </c>
      <c r="P901">
        <f>VLOOKUP(A901, gaming_health_data!A:N, 10, FALSE)</f>
        <v>77</v>
      </c>
      <c r="Q901">
        <f>VLOOKUP(A901, gaming_health_data!A:N, 11, FALSE)</f>
        <v>55</v>
      </c>
      <c r="R901">
        <f>VLOOKUP(A901, gaming_health_data!A:N, 12, FALSE)</f>
        <v>22</v>
      </c>
      <c r="S901">
        <f>VLOOKUP(A901, gaming_health_data!A:N, 13, FALSE)</f>
        <v>65</v>
      </c>
      <c r="T901">
        <f>VLOOKUP(A901, gaming_health_data!A:N, 14, FALSE)</f>
        <v>94</v>
      </c>
    </row>
    <row r="902" spans="1:20" ht="15.75">
      <c r="A902">
        <v>10919</v>
      </c>
      <c r="B902" t="s">
        <v>1776</v>
      </c>
      <c r="C902">
        <v>34</v>
      </c>
      <c r="D902" t="s">
        <v>15</v>
      </c>
      <c r="E902" t="s">
        <v>27</v>
      </c>
      <c r="F902" s="3">
        <v>44720</v>
      </c>
      <c r="G902" t="s">
        <v>21</v>
      </c>
      <c r="H902" t="s">
        <v>17</v>
      </c>
      <c r="I902" s="4" t="str">
        <f>VLOOKUP(A902, gaming_health_data!A:N, 2, FALSE)</f>
        <v>PC</v>
      </c>
      <c r="J902" t="str">
        <f>VLOOKUP(A902, gaming_health_data!A:N, 3, FALSE)</f>
        <v>Racing</v>
      </c>
      <c r="K902" t="str">
        <f>VLOOKUP(A902, gaming_health_data!A:N, 4, FALSE)</f>
        <v>Competition</v>
      </c>
      <c r="L902">
        <f>VLOOKUP(A902, gaming_health_data!A:N, 5, FALSE)</f>
        <v>8</v>
      </c>
      <c r="M902">
        <f>VLOOKUP(A902, gaming_health_data!A:N, 6, FALSE)</f>
        <v>919</v>
      </c>
      <c r="N902">
        <f>VLOOKUP(A902, gaming_health_data!A:N, 7, FALSE)</f>
        <v>10</v>
      </c>
      <c r="O902">
        <f>VLOOKUP(A902, gaming_health_data!A:N, 9, FALSE)</f>
        <v>23</v>
      </c>
      <c r="P902">
        <f>VLOOKUP(A902, gaming_health_data!A:N, 10, FALSE)</f>
        <v>12</v>
      </c>
      <c r="Q902">
        <f>VLOOKUP(A902, gaming_health_data!A:N, 11, FALSE)</f>
        <v>16</v>
      </c>
      <c r="R902">
        <f>VLOOKUP(A902, gaming_health_data!A:N, 12, FALSE)</f>
        <v>99</v>
      </c>
      <c r="S902">
        <f>VLOOKUP(A902, gaming_health_data!A:N, 13, FALSE)</f>
        <v>61</v>
      </c>
      <c r="T902">
        <f>VLOOKUP(A902, gaming_health_data!A:N, 14, FALSE)</f>
        <v>18</v>
      </c>
    </row>
    <row r="903" spans="1:20" ht="15.75">
      <c r="A903">
        <v>10920</v>
      </c>
      <c r="B903" t="s">
        <v>1777</v>
      </c>
      <c r="C903">
        <v>32</v>
      </c>
      <c r="D903" t="s">
        <v>27</v>
      </c>
      <c r="E903" t="s">
        <v>16</v>
      </c>
      <c r="F903" s="3">
        <v>44219</v>
      </c>
      <c r="G903" t="s">
        <v>21</v>
      </c>
      <c r="H903" t="s">
        <v>17</v>
      </c>
      <c r="I903" s="4" t="str">
        <f>VLOOKUP(A903, gaming_health_data!A:N, 2, FALSE)</f>
        <v>Xbox</v>
      </c>
      <c r="J903" t="str">
        <f>VLOOKUP(A903, gaming_health_data!A:N, 3, FALSE)</f>
        <v>RPG</v>
      </c>
      <c r="K903" t="str">
        <f>VLOOKUP(A903, gaming_health_data!A:N, 4, FALSE)</f>
        <v>Loneliness</v>
      </c>
      <c r="L903">
        <f>VLOOKUP(A903, gaming_health_data!A:N, 5, FALSE)</f>
        <v>5</v>
      </c>
      <c r="M903">
        <f>VLOOKUP(A903, gaming_health_data!A:N, 6, FALSE)</f>
        <v>291</v>
      </c>
      <c r="N903">
        <f>VLOOKUP(A903, gaming_health_data!A:N, 7, FALSE)</f>
        <v>11</v>
      </c>
      <c r="O903">
        <f>VLOOKUP(A903, gaming_health_data!A:N, 9, FALSE)</f>
        <v>54</v>
      </c>
      <c r="P903">
        <f>VLOOKUP(A903, gaming_health_data!A:N, 10, FALSE)</f>
        <v>22</v>
      </c>
      <c r="Q903">
        <f>VLOOKUP(A903, gaming_health_data!A:N, 11, FALSE)</f>
        <v>52</v>
      </c>
      <c r="R903">
        <f>VLOOKUP(A903, gaming_health_data!A:N, 12, FALSE)</f>
        <v>36</v>
      </c>
      <c r="S903">
        <f>VLOOKUP(A903, gaming_health_data!A:N, 13, FALSE)</f>
        <v>74</v>
      </c>
      <c r="T903">
        <f>VLOOKUP(A903, gaming_health_data!A:N, 14, FALSE)</f>
        <v>39</v>
      </c>
    </row>
    <row r="904" spans="1:20" ht="15.75">
      <c r="A904">
        <v>10921</v>
      </c>
      <c r="B904" t="s">
        <v>1778</v>
      </c>
      <c r="C904">
        <v>18</v>
      </c>
      <c r="D904" t="s">
        <v>26</v>
      </c>
      <c r="E904" t="s">
        <v>44</v>
      </c>
      <c r="F904" s="3">
        <v>175312</v>
      </c>
      <c r="G904" t="s">
        <v>21</v>
      </c>
      <c r="H904" t="s">
        <v>21</v>
      </c>
      <c r="I904" s="4" t="str">
        <f>VLOOKUP(A904, gaming_health_data!A:N, 2, FALSE)</f>
        <v>Tablet</v>
      </c>
      <c r="J904" t="str">
        <f>VLOOKUP(A904, gaming_health_data!A:N, 3, FALSE)</f>
        <v>Racing</v>
      </c>
      <c r="K904" t="str">
        <f>VLOOKUP(A904, gaming_health_data!A:N, 4, FALSE)</f>
        <v>Loneliness</v>
      </c>
      <c r="L904">
        <f>VLOOKUP(A904, gaming_health_data!A:N, 5, FALSE)</f>
        <v>3</v>
      </c>
      <c r="M904">
        <f>VLOOKUP(A904, gaming_health_data!A:N, 6, FALSE)</f>
        <v>215</v>
      </c>
      <c r="N904">
        <f>VLOOKUP(A904, gaming_health_data!A:N, 7, FALSE)</f>
        <v>9</v>
      </c>
      <c r="O904">
        <f>VLOOKUP(A904, gaming_health_data!A:N, 9, FALSE)</f>
        <v>72</v>
      </c>
      <c r="P904">
        <f>VLOOKUP(A904, gaming_health_data!A:N, 10, FALSE)</f>
        <v>6</v>
      </c>
      <c r="Q904">
        <f>VLOOKUP(A904, gaming_health_data!A:N, 11, FALSE)</f>
        <v>39</v>
      </c>
      <c r="R904">
        <f>VLOOKUP(A904, gaming_health_data!A:N, 12, FALSE)</f>
        <v>1</v>
      </c>
      <c r="S904">
        <f>VLOOKUP(A904, gaming_health_data!A:N, 13, FALSE)</f>
        <v>16</v>
      </c>
      <c r="T904">
        <f>VLOOKUP(A904, gaming_health_data!A:N, 14, FALSE)</f>
        <v>33</v>
      </c>
    </row>
    <row r="905" spans="1:20" ht="15.75">
      <c r="A905">
        <v>10922</v>
      </c>
      <c r="B905" t="s">
        <v>1779</v>
      </c>
      <c r="C905">
        <v>22</v>
      </c>
      <c r="D905" t="s">
        <v>27</v>
      </c>
      <c r="E905" t="s">
        <v>44</v>
      </c>
      <c r="F905" s="3">
        <v>5296</v>
      </c>
      <c r="G905" t="s">
        <v>17</v>
      </c>
      <c r="H905" t="s">
        <v>21</v>
      </c>
      <c r="I905" s="4" t="str">
        <f>VLOOKUP(A905, gaming_health_data!A:N, 2, FALSE)</f>
        <v>Xbox</v>
      </c>
      <c r="J905" t="str">
        <f>VLOOKUP(A905, gaming_health_data!A:N, 3, FALSE)</f>
        <v>Sports</v>
      </c>
      <c r="K905" t="str">
        <f>VLOOKUP(A905, gaming_health_data!A:N, 4, FALSE)</f>
        <v>Stress Relief</v>
      </c>
      <c r="L905">
        <f>VLOOKUP(A905, gaming_health_data!A:N, 5, FALSE)</f>
        <v>4</v>
      </c>
      <c r="M905">
        <f>VLOOKUP(A905, gaming_health_data!A:N, 6, FALSE)</f>
        <v>479</v>
      </c>
      <c r="N905">
        <f>VLOOKUP(A905, gaming_health_data!A:N, 7, FALSE)</f>
        <v>11</v>
      </c>
      <c r="O905">
        <f>VLOOKUP(A905, gaming_health_data!A:N, 9, FALSE)</f>
        <v>61</v>
      </c>
      <c r="P905">
        <f>VLOOKUP(A905, gaming_health_data!A:N, 10, FALSE)</f>
        <v>62</v>
      </c>
      <c r="Q905">
        <f>VLOOKUP(A905, gaming_health_data!A:N, 11, FALSE)</f>
        <v>2</v>
      </c>
      <c r="R905">
        <f>VLOOKUP(A905, gaming_health_data!A:N, 12, FALSE)</f>
        <v>28</v>
      </c>
      <c r="S905">
        <f>VLOOKUP(A905, gaming_health_data!A:N, 13, FALSE)</f>
        <v>21</v>
      </c>
      <c r="T905">
        <f>VLOOKUP(A905, gaming_health_data!A:N, 14, FALSE)</f>
        <v>6</v>
      </c>
    </row>
    <row r="906" spans="1:20" ht="15.75">
      <c r="A906">
        <v>10923</v>
      </c>
      <c r="B906" t="s">
        <v>1780</v>
      </c>
      <c r="C906">
        <v>26</v>
      </c>
      <c r="D906" t="s">
        <v>15</v>
      </c>
      <c r="E906" t="s">
        <v>16</v>
      </c>
      <c r="F906" s="3">
        <v>63791</v>
      </c>
      <c r="G906" t="s">
        <v>17</v>
      </c>
      <c r="H906" t="s">
        <v>17</v>
      </c>
      <c r="I906" s="4" t="str">
        <f>VLOOKUP(A906, gaming_health_data!A:N, 2, FALSE)</f>
        <v>Tablet</v>
      </c>
      <c r="J906" t="str">
        <f>VLOOKUP(A906, gaming_health_data!A:N, 3, FALSE)</f>
        <v>Horror</v>
      </c>
      <c r="K906" t="str">
        <f>VLOOKUP(A906, gaming_health_data!A:N, 4, FALSE)</f>
        <v>Escapism</v>
      </c>
      <c r="L906">
        <f>VLOOKUP(A906, gaming_health_data!A:N, 5, FALSE)</f>
        <v>6</v>
      </c>
      <c r="M906">
        <f>VLOOKUP(A906, gaming_health_data!A:N, 6, FALSE)</f>
        <v>215</v>
      </c>
      <c r="N906">
        <f>VLOOKUP(A906, gaming_health_data!A:N, 7, FALSE)</f>
        <v>4</v>
      </c>
      <c r="O906">
        <f>VLOOKUP(A906, gaming_health_data!A:N, 9, FALSE)</f>
        <v>43</v>
      </c>
      <c r="P906">
        <f>VLOOKUP(A906, gaming_health_data!A:N, 10, FALSE)</f>
        <v>4</v>
      </c>
      <c r="Q906">
        <f>VLOOKUP(A906, gaming_health_data!A:N, 11, FALSE)</f>
        <v>23</v>
      </c>
      <c r="R906">
        <f>VLOOKUP(A906, gaming_health_data!A:N, 12, FALSE)</f>
        <v>42</v>
      </c>
      <c r="S906">
        <f>VLOOKUP(A906, gaming_health_data!A:N, 13, FALSE)</f>
        <v>38</v>
      </c>
      <c r="T906">
        <f>VLOOKUP(A906, gaming_health_data!A:N, 14, FALSE)</f>
        <v>6</v>
      </c>
    </row>
    <row r="907" spans="1:20" ht="15.75">
      <c r="A907">
        <v>10924</v>
      </c>
      <c r="B907" t="s">
        <v>1781</v>
      </c>
      <c r="C907">
        <v>23</v>
      </c>
      <c r="D907" t="s">
        <v>27</v>
      </c>
      <c r="E907" t="s">
        <v>36</v>
      </c>
      <c r="F907" s="3">
        <v>132385</v>
      </c>
      <c r="G907" t="s">
        <v>21</v>
      </c>
      <c r="H907" t="s">
        <v>21</v>
      </c>
      <c r="I907" s="4" t="str">
        <f>VLOOKUP(A907, gaming_health_data!A:N, 2, FALSE)</f>
        <v>Xbox</v>
      </c>
      <c r="J907" t="str">
        <f>VLOOKUP(A907, gaming_health_data!A:N, 3, FALSE)</f>
        <v>FPS</v>
      </c>
      <c r="K907" t="str">
        <f>VLOOKUP(A907, gaming_health_data!A:N, 4, FALSE)</f>
        <v>Boredom</v>
      </c>
      <c r="L907">
        <f>VLOOKUP(A907, gaming_health_data!A:N, 5, FALSE)</f>
        <v>9</v>
      </c>
      <c r="M907">
        <f>VLOOKUP(A907, gaming_health_data!A:N, 6, FALSE)</f>
        <v>754</v>
      </c>
      <c r="N907">
        <f>VLOOKUP(A907, gaming_health_data!A:N, 7, FALSE)</f>
        <v>4</v>
      </c>
      <c r="O907">
        <f>VLOOKUP(A907, gaming_health_data!A:N, 9, FALSE)</f>
        <v>54</v>
      </c>
      <c r="P907">
        <f>VLOOKUP(A907, gaming_health_data!A:N, 10, FALSE)</f>
        <v>84</v>
      </c>
      <c r="Q907">
        <f>VLOOKUP(A907, gaming_health_data!A:N, 11, FALSE)</f>
        <v>97</v>
      </c>
      <c r="R907">
        <f>VLOOKUP(A907, gaming_health_data!A:N, 12, FALSE)</f>
        <v>17</v>
      </c>
      <c r="S907">
        <f>VLOOKUP(A907, gaming_health_data!A:N, 13, FALSE)</f>
        <v>91</v>
      </c>
      <c r="T907">
        <f>VLOOKUP(A907, gaming_health_data!A:N, 14, FALSE)</f>
        <v>56</v>
      </c>
    </row>
    <row r="908" spans="1:20" ht="15.75">
      <c r="A908">
        <v>10925</v>
      </c>
      <c r="B908" t="s">
        <v>1782</v>
      </c>
      <c r="C908">
        <v>24</v>
      </c>
      <c r="D908" t="s">
        <v>26</v>
      </c>
      <c r="E908" t="s">
        <v>54</v>
      </c>
      <c r="F908" s="3">
        <v>48343</v>
      </c>
      <c r="G908" t="s">
        <v>21</v>
      </c>
      <c r="H908" t="s">
        <v>21</v>
      </c>
      <c r="I908" s="4" t="str">
        <f>VLOOKUP(A908, gaming_health_data!A:N, 2, FALSE)</f>
        <v>PC</v>
      </c>
      <c r="J908" t="str">
        <f>VLOOKUP(A908, gaming_health_data!A:N, 3, FALSE)</f>
        <v>Strategy</v>
      </c>
      <c r="K908" t="str">
        <f>VLOOKUP(A908, gaming_health_data!A:N, 4, FALSE)</f>
        <v>Habit</v>
      </c>
      <c r="L908">
        <f>VLOOKUP(A908, gaming_health_data!A:N, 5, FALSE)</f>
        <v>7</v>
      </c>
      <c r="M908">
        <f>VLOOKUP(A908, gaming_health_data!A:N, 6, FALSE)</f>
        <v>103</v>
      </c>
      <c r="N908">
        <f>VLOOKUP(A908, gaming_health_data!A:N, 7, FALSE)</f>
        <v>7</v>
      </c>
      <c r="O908">
        <f>VLOOKUP(A908, gaming_health_data!A:N, 9, FALSE)</f>
        <v>66</v>
      </c>
      <c r="P908">
        <f>VLOOKUP(A908, gaming_health_data!A:N, 10, FALSE)</f>
        <v>84</v>
      </c>
      <c r="Q908">
        <f>VLOOKUP(A908, gaming_health_data!A:N, 11, FALSE)</f>
        <v>52</v>
      </c>
      <c r="R908">
        <f>VLOOKUP(A908, gaming_health_data!A:N, 12, FALSE)</f>
        <v>74</v>
      </c>
      <c r="S908">
        <f>VLOOKUP(A908, gaming_health_data!A:N, 13, FALSE)</f>
        <v>52</v>
      </c>
      <c r="T908">
        <f>VLOOKUP(A908, gaming_health_data!A:N, 14, FALSE)</f>
        <v>26</v>
      </c>
    </row>
    <row r="909" spans="1:20" ht="15.75">
      <c r="A909">
        <v>10926</v>
      </c>
      <c r="B909" t="s">
        <v>1783</v>
      </c>
      <c r="C909">
        <v>24</v>
      </c>
      <c r="D909" t="s">
        <v>15</v>
      </c>
      <c r="E909" t="s">
        <v>30</v>
      </c>
      <c r="F909" s="3">
        <v>23506</v>
      </c>
      <c r="G909" t="s">
        <v>17</v>
      </c>
      <c r="H909" t="s">
        <v>21</v>
      </c>
      <c r="I909" s="4" t="str">
        <f>VLOOKUP(A909, gaming_health_data!A:N, 2, FALSE)</f>
        <v>PC</v>
      </c>
      <c r="J909" t="str">
        <f>VLOOKUP(A909, gaming_health_data!A:N, 3, FALSE)</f>
        <v>RPG</v>
      </c>
      <c r="K909" t="str">
        <f>VLOOKUP(A909, gaming_health_data!A:N, 4, FALSE)</f>
        <v>Escapism</v>
      </c>
      <c r="L909">
        <f>VLOOKUP(A909, gaming_health_data!A:N, 5, FALSE)</f>
        <v>9</v>
      </c>
      <c r="M909">
        <f>VLOOKUP(A909, gaming_health_data!A:N, 6, FALSE)</f>
        <v>259</v>
      </c>
      <c r="N909">
        <f>VLOOKUP(A909, gaming_health_data!A:N, 7, FALSE)</f>
        <v>10</v>
      </c>
      <c r="O909">
        <f>VLOOKUP(A909, gaming_health_data!A:N, 9, FALSE)</f>
        <v>12</v>
      </c>
      <c r="P909">
        <f>VLOOKUP(A909, gaming_health_data!A:N, 10, FALSE)</f>
        <v>4</v>
      </c>
      <c r="Q909">
        <f>VLOOKUP(A909, gaming_health_data!A:N, 11, FALSE)</f>
        <v>87</v>
      </c>
      <c r="R909">
        <f>VLOOKUP(A909, gaming_health_data!A:N, 12, FALSE)</f>
        <v>48</v>
      </c>
      <c r="S909">
        <f>VLOOKUP(A909, gaming_health_data!A:N, 13, FALSE)</f>
        <v>36</v>
      </c>
      <c r="T909">
        <f>VLOOKUP(A909, gaming_health_data!A:N, 14, FALSE)</f>
        <v>7</v>
      </c>
    </row>
    <row r="910" spans="1:20" ht="15.75">
      <c r="A910">
        <v>10927</v>
      </c>
      <c r="B910" t="s">
        <v>1784</v>
      </c>
      <c r="C910">
        <v>32</v>
      </c>
      <c r="D910" t="s">
        <v>15</v>
      </c>
      <c r="E910" t="s">
        <v>36</v>
      </c>
      <c r="F910" s="3">
        <v>194764</v>
      </c>
      <c r="G910" t="s">
        <v>21</v>
      </c>
      <c r="H910" t="s">
        <v>21</v>
      </c>
      <c r="I910" s="4" t="str">
        <f>VLOOKUP(A910, gaming_health_data!A:N, 2, FALSE)</f>
        <v>Nintendo</v>
      </c>
      <c r="J910" t="str">
        <f>VLOOKUP(A910, gaming_health_data!A:N, 3, FALSE)</f>
        <v>RPG</v>
      </c>
      <c r="K910" t="str">
        <f>VLOOKUP(A910, gaming_health_data!A:N, 4, FALSE)</f>
        <v>Habit</v>
      </c>
      <c r="L910">
        <f>VLOOKUP(A910, gaming_health_data!A:N, 5, FALSE)</f>
        <v>7</v>
      </c>
      <c r="M910">
        <f>VLOOKUP(A910, gaming_health_data!A:N, 6, FALSE)</f>
        <v>651</v>
      </c>
      <c r="N910">
        <f>VLOOKUP(A910, gaming_health_data!A:N, 7, FALSE)</f>
        <v>5</v>
      </c>
      <c r="O910">
        <f>VLOOKUP(A910, gaming_health_data!A:N, 9, FALSE)</f>
        <v>74</v>
      </c>
      <c r="P910">
        <f>VLOOKUP(A910, gaming_health_data!A:N, 10, FALSE)</f>
        <v>23</v>
      </c>
      <c r="Q910">
        <f>VLOOKUP(A910, gaming_health_data!A:N, 11, FALSE)</f>
        <v>53</v>
      </c>
      <c r="R910">
        <f>VLOOKUP(A910, gaming_health_data!A:N, 12, FALSE)</f>
        <v>9</v>
      </c>
      <c r="S910">
        <f>VLOOKUP(A910, gaming_health_data!A:N, 13, FALSE)</f>
        <v>41</v>
      </c>
      <c r="T910">
        <f>VLOOKUP(A910, gaming_health_data!A:N, 14, FALSE)</f>
        <v>75</v>
      </c>
    </row>
    <row r="911" spans="1:20" ht="15.75">
      <c r="A911">
        <v>10928</v>
      </c>
      <c r="B911" t="s">
        <v>1785</v>
      </c>
      <c r="C911">
        <v>23</v>
      </c>
      <c r="D911" t="s">
        <v>26</v>
      </c>
      <c r="E911" t="s">
        <v>16</v>
      </c>
      <c r="F911" s="3">
        <v>121735</v>
      </c>
      <c r="G911" t="s">
        <v>21</v>
      </c>
      <c r="H911" t="s">
        <v>17</v>
      </c>
      <c r="I911" s="4" t="str">
        <f>VLOOKUP(A911, gaming_health_data!A:N, 2, FALSE)</f>
        <v>Cell Phone</v>
      </c>
      <c r="J911" t="str">
        <f>VLOOKUP(A911, gaming_health_data!A:N, 3, FALSE)</f>
        <v>Racing</v>
      </c>
      <c r="K911" t="str">
        <f>VLOOKUP(A911, gaming_health_data!A:N, 4, FALSE)</f>
        <v>Social Interaction</v>
      </c>
      <c r="L911">
        <f>VLOOKUP(A911, gaming_health_data!A:N, 5, FALSE)</f>
        <v>11</v>
      </c>
      <c r="M911">
        <f>VLOOKUP(A911, gaming_health_data!A:N, 6, FALSE)</f>
        <v>59</v>
      </c>
      <c r="N911">
        <f>VLOOKUP(A911, gaming_health_data!A:N, 7, FALSE)</f>
        <v>9</v>
      </c>
      <c r="O911">
        <f>VLOOKUP(A911, gaming_health_data!A:N, 9, FALSE)</f>
        <v>50</v>
      </c>
      <c r="P911">
        <f>VLOOKUP(A911, gaming_health_data!A:N, 10, FALSE)</f>
        <v>92</v>
      </c>
      <c r="Q911">
        <f>VLOOKUP(A911, gaming_health_data!A:N, 11, FALSE)</f>
        <v>17</v>
      </c>
      <c r="R911">
        <f>VLOOKUP(A911, gaming_health_data!A:N, 12, FALSE)</f>
        <v>46</v>
      </c>
      <c r="S911">
        <f>VLOOKUP(A911, gaming_health_data!A:N, 13, FALSE)</f>
        <v>83</v>
      </c>
      <c r="T911">
        <f>VLOOKUP(A911, gaming_health_data!A:N, 14, FALSE)</f>
        <v>34</v>
      </c>
    </row>
    <row r="912" spans="1:20" ht="15.75">
      <c r="A912">
        <v>10929</v>
      </c>
      <c r="B912" t="s">
        <v>1786</v>
      </c>
      <c r="C912">
        <v>24</v>
      </c>
      <c r="D912" t="s">
        <v>26</v>
      </c>
      <c r="E912" t="s">
        <v>53</v>
      </c>
      <c r="F912" s="3">
        <v>47365</v>
      </c>
      <c r="G912" t="s">
        <v>17</v>
      </c>
      <c r="H912" t="s">
        <v>21</v>
      </c>
      <c r="I912" s="4" t="str">
        <f>VLOOKUP(A912, gaming_health_data!A:N, 2, FALSE)</f>
        <v>Xbox</v>
      </c>
      <c r="J912" t="str">
        <f>VLOOKUP(A912, gaming_health_data!A:N, 3, FALSE)</f>
        <v>Sports</v>
      </c>
      <c r="K912" t="str">
        <f>VLOOKUP(A912, gaming_health_data!A:N, 4, FALSE)</f>
        <v>Escapism</v>
      </c>
      <c r="L912">
        <f>VLOOKUP(A912, gaming_health_data!A:N, 5, FALSE)</f>
        <v>9</v>
      </c>
      <c r="M912">
        <f>VLOOKUP(A912, gaming_health_data!A:N, 6, FALSE)</f>
        <v>311</v>
      </c>
      <c r="N912">
        <f>VLOOKUP(A912, gaming_health_data!A:N, 7, FALSE)</f>
        <v>6</v>
      </c>
      <c r="O912">
        <f>VLOOKUP(A912, gaming_health_data!A:N, 9, FALSE)</f>
        <v>25</v>
      </c>
      <c r="P912">
        <f>VLOOKUP(A912, gaming_health_data!A:N, 10, FALSE)</f>
        <v>86</v>
      </c>
      <c r="Q912">
        <f>VLOOKUP(A912, gaming_health_data!A:N, 11, FALSE)</f>
        <v>81</v>
      </c>
      <c r="R912">
        <f>VLOOKUP(A912, gaming_health_data!A:N, 12, FALSE)</f>
        <v>31</v>
      </c>
      <c r="S912">
        <f>VLOOKUP(A912, gaming_health_data!A:N, 13, FALSE)</f>
        <v>9</v>
      </c>
      <c r="T912">
        <f>VLOOKUP(A912, gaming_health_data!A:N, 14, FALSE)</f>
        <v>45</v>
      </c>
    </row>
    <row r="913" spans="1:20" ht="15.75">
      <c r="A913">
        <v>10930</v>
      </c>
      <c r="B913" t="s">
        <v>1787</v>
      </c>
      <c r="C913">
        <v>26</v>
      </c>
      <c r="D913" t="s">
        <v>15</v>
      </c>
      <c r="E913" t="s">
        <v>22</v>
      </c>
      <c r="F913" s="3">
        <v>23299</v>
      </c>
      <c r="G913" t="s">
        <v>21</v>
      </c>
      <c r="H913" t="s">
        <v>17</v>
      </c>
      <c r="I913" s="4" t="str">
        <f>VLOOKUP(A913, gaming_health_data!A:N, 2, FALSE)</f>
        <v>Cell Phone</v>
      </c>
      <c r="J913" t="str">
        <f>VLOOKUP(A913, gaming_health_data!A:N, 3, FALSE)</f>
        <v>Sports</v>
      </c>
      <c r="K913" t="str">
        <f>VLOOKUP(A913, gaming_health_data!A:N, 4, FALSE)</f>
        <v>Escapism</v>
      </c>
      <c r="L913">
        <f>VLOOKUP(A913, gaming_health_data!A:N, 5, FALSE)</f>
        <v>9</v>
      </c>
      <c r="M913">
        <f>VLOOKUP(A913, gaming_health_data!A:N, 6, FALSE)</f>
        <v>496</v>
      </c>
      <c r="N913">
        <f>VLOOKUP(A913, gaming_health_data!A:N, 7, FALSE)</f>
        <v>4</v>
      </c>
      <c r="O913">
        <f>VLOOKUP(A913, gaming_health_data!A:N, 9, FALSE)</f>
        <v>24</v>
      </c>
      <c r="P913">
        <f>VLOOKUP(A913, gaming_health_data!A:N, 10, FALSE)</f>
        <v>41</v>
      </c>
      <c r="Q913">
        <f>VLOOKUP(A913, gaming_health_data!A:N, 11, FALSE)</f>
        <v>87</v>
      </c>
      <c r="R913">
        <f>VLOOKUP(A913, gaming_health_data!A:N, 12, FALSE)</f>
        <v>61</v>
      </c>
      <c r="S913">
        <f>VLOOKUP(A913, gaming_health_data!A:N, 13, FALSE)</f>
        <v>7</v>
      </c>
      <c r="T913">
        <f>VLOOKUP(A913, gaming_health_data!A:N, 14, FALSE)</f>
        <v>83</v>
      </c>
    </row>
    <row r="914" spans="1:20" ht="15.75">
      <c r="A914">
        <v>10931</v>
      </c>
      <c r="B914" t="s">
        <v>1788</v>
      </c>
      <c r="C914">
        <v>26</v>
      </c>
      <c r="D914" t="s">
        <v>26</v>
      </c>
      <c r="E914" t="s">
        <v>54</v>
      </c>
      <c r="F914" s="3">
        <v>73286</v>
      </c>
      <c r="G914" t="s">
        <v>21</v>
      </c>
      <c r="H914" t="s">
        <v>21</v>
      </c>
      <c r="I914" s="4" t="str">
        <f>VLOOKUP(A914, gaming_health_data!A:N, 2, FALSE)</f>
        <v>Nintendo</v>
      </c>
      <c r="J914" t="str">
        <f>VLOOKUP(A914, gaming_health_data!A:N, 3, FALSE)</f>
        <v>Horror</v>
      </c>
      <c r="K914" t="str">
        <f>VLOOKUP(A914, gaming_health_data!A:N, 4, FALSE)</f>
        <v>Stress Relief</v>
      </c>
      <c r="L914">
        <f>VLOOKUP(A914, gaming_health_data!A:N, 5, FALSE)</f>
        <v>4</v>
      </c>
      <c r="M914">
        <f>VLOOKUP(A914, gaming_health_data!A:N, 6, FALSE)</f>
        <v>610</v>
      </c>
      <c r="N914">
        <f>VLOOKUP(A914, gaming_health_data!A:N, 7, FALSE)</f>
        <v>7</v>
      </c>
      <c r="O914">
        <f>VLOOKUP(A914, gaming_health_data!A:N, 9, FALSE)</f>
        <v>85</v>
      </c>
      <c r="P914">
        <f>VLOOKUP(A914, gaming_health_data!A:N, 10, FALSE)</f>
        <v>88</v>
      </c>
      <c r="Q914">
        <f>VLOOKUP(A914, gaming_health_data!A:N, 11, FALSE)</f>
        <v>3</v>
      </c>
      <c r="R914">
        <f>VLOOKUP(A914, gaming_health_data!A:N, 12, FALSE)</f>
        <v>73</v>
      </c>
      <c r="S914">
        <f>VLOOKUP(A914, gaming_health_data!A:N, 13, FALSE)</f>
        <v>41</v>
      </c>
      <c r="T914">
        <f>VLOOKUP(A914, gaming_health_data!A:N, 14, FALSE)</f>
        <v>88</v>
      </c>
    </row>
    <row r="915" spans="1:20" ht="15.75">
      <c r="A915">
        <v>10932</v>
      </c>
      <c r="B915" t="s">
        <v>1789</v>
      </c>
      <c r="C915">
        <v>34</v>
      </c>
      <c r="D915" t="s">
        <v>27</v>
      </c>
      <c r="E915" t="s">
        <v>54</v>
      </c>
      <c r="F915" s="3">
        <v>141608</v>
      </c>
      <c r="G915" t="s">
        <v>17</v>
      </c>
      <c r="H915" t="s">
        <v>17</v>
      </c>
      <c r="I915" s="4" t="str">
        <f>VLOOKUP(A915, gaming_health_data!A:N, 2, FALSE)</f>
        <v>Tablet</v>
      </c>
      <c r="J915" t="str">
        <f>VLOOKUP(A915, gaming_health_data!A:N, 3, FALSE)</f>
        <v>Survival</v>
      </c>
      <c r="K915" t="str">
        <f>VLOOKUP(A915, gaming_health_data!A:N, 4, FALSE)</f>
        <v>Challenge</v>
      </c>
      <c r="L915">
        <f>VLOOKUP(A915, gaming_health_data!A:N, 5, FALSE)</f>
        <v>5</v>
      </c>
      <c r="M915">
        <f>VLOOKUP(A915, gaming_health_data!A:N, 6, FALSE)</f>
        <v>125</v>
      </c>
      <c r="N915">
        <f>VLOOKUP(A915, gaming_health_data!A:N, 7, FALSE)</f>
        <v>7</v>
      </c>
      <c r="O915">
        <f>VLOOKUP(A915, gaming_health_data!A:N, 9, FALSE)</f>
        <v>80</v>
      </c>
      <c r="P915">
        <f>VLOOKUP(A915, gaming_health_data!A:N, 10, FALSE)</f>
        <v>60</v>
      </c>
      <c r="Q915">
        <f>VLOOKUP(A915, gaming_health_data!A:N, 11, FALSE)</f>
        <v>23</v>
      </c>
      <c r="R915">
        <f>VLOOKUP(A915, gaming_health_data!A:N, 12, FALSE)</f>
        <v>73</v>
      </c>
      <c r="S915">
        <f>VLOOKUP(A915, gaming_health_data!A:N, 13, FALSE)</f>
        <v>91</v>
      </c>
      <c r="T915">
        <f>VLOOKUP(A915, gaming_health_data!A:N, 14, FALSE)</f>
        <v>49</v>
      </c>
    </row>
    <row r="916" spans="1:20" ht="15.75">
      <c r="A916">
        <v>10933</v>
      </c>
      <c r="B916" t="s">
        <v>1790</v>
      </c>
      <c r="C916">
        <v>23</v>
      </c>
      <c r="D916" t="s">
        <v>26</v>
      </c>
      <c r="E916" t="s">
        <v>16</v>
      </c>
      <c r="F916" s="3">
        <v>63382</v>
      </c>
      <c r="G916" t="s">
        <v>17</v>
      </c>
      <c r="H916" t="s">
        <v>21</v>
      </c>
      <c r="I916" s="4" t="str">
        <f>VLOOKUP(A916, gaming_health_data!A:N, 2, FALSE)</f>
        <v>Tablet</v>
      </c>
      <c r="J916" t="str">
        <f>VLOOKUP(A916, gaming_health_data!A:N, 3, FALSE)</f>
        <v>Horror</v>
      </c>
      <c r="K916" t="str">
        <f>VLOOKUP(A916, gaming_health_data!A:N, 4, FALSE)</f>
        <v>Entertainment</v>
      </c>
      <c r="L916">
        <f>VLOOKUP(A916, gaming_health_data!A:N, 5, FALSE)</f>
        <v>9</v>
      </c>
      <c r="M916">
        <f>VLOOKUP(A916, gaming_health_data!A:N, 6, FALSE)</f>
        <v>707</v>
      </c>
      <c r="N916">
        <f>VLOOKUP(A916, gaming_health_data!A:N, 7, FALSE)</f>
        <v>6</v>
      </c>
      <c r="O916">
        <f>VLOOKUP(A916, gaming_health_data!A:N, 9, FALSE)</f>
        <v>31</v>
      </c>
      <c r="P916">
        <f>VLOOKUP(A916, gaming_health_data!A:N, 10, FALSE)</f>
        <v>84</v>
      </c>
      <c r="Q916">
        <f>VLOOKUP(A916, gaming_health_data!A:N, 11, FALSE)</f>
        <v>46</v>
      </c>
      <c r="R916">
        <f>VLOOKUP(A916, gaming_health_data!A:N, 12, FALSE)</f>
        <v>85</v>
      </c>
      <c r="S916">
        <f>VLOOKUP(A916, gaming_health_data!A:N, 13, FALSE)</f>
        <v>99</v>
      </c>
      <c r="T916">
        <f>VLOOKUP(A916, gaming_health_data!A:N, 14, FALSE)</f>
        <v>60</v>
      </c>
    </row>
    <row r="917" spans="1:20" ht="15.75">
      <c r="A917">
        <v>10934</v>
      </c>
      <c r="B917" t="s">
        <v>1791</v>
      </c>
      <c r="C917">
        <v>25</v>
      </c>
      <c r="D917" t="s">
        <v>27</v>
      </c>
      <c r="E917" t="s">
        <v>27</v>
      </c>
      <c r="F917" s="3">
        <v>52508</v>
      </c>
      <c r="G917" t="s">
        <v>21</v>
      </c>
      <c r="H917" t="s">
        <v>21</v>
      </c>
      <c r="I917" s="4" t="str">
        <f>VLOOKUP(A917, gaming_health_data!A:N, 2, FALSE)</f>
        <v>PlayStation</v>
      </c>
      <c r="J917" t="str">
        <f>VLOOKUP(A917, gaming_health_data!A:N, 3, FALSE)</f>
        <v>Sports</v>
      </c>
      <c r="K917" t="str">
        <f>VLOOKUP(A917, gaming_health_data!A:N, 4, FALSE)</f>
        <v>Competition</v>
      </c>
      <c r="L917">
        <f>VLOOKUP(A917, gaming_health_data!A:N, 5, FALSE)</f>
        <v>7</v>
      </c>
      <c r="M917">
        <f>VLOOKUP(A917, gaming_health_data!A:N, 6, FALSE)</f>
        <v>881</v>
      </c>
      <c r="N917">
        <f>VLOOKUP(A917, gaming_health_data!A:N, 7, FALSE)</f>
        <v>8</v>
      </c>
      <c r="O917">
        <f>VLOOKUP(A917, gaming_health_data!A:N, 9, FALSE)</f>
        <v>46</v>
      </c>
      <c r="P917">
        <f>VLOOKUP(A917, gaming_health_data!A:N, 10, FALSE)</f>
        <v>32</v>
      </c>
      <c r="Q917">
        <f>VLOOKUP(A917, gaming_health_data!A:N, 11, FALSE)</f>
        <v>49</v>
      </c>
      <c r="R917">
        <f>VLOOKUP(A917, gaming_health_data!A:N, 12, FALSE)</f>
        <v>99</v>
      </c>
      <c r="S917">
        <f>VLOOKUP(A917, gaming_health_data!A:N, 13, FALSE)</f>
        <v>72</v>
      </c>
      <c r="T917">
        <f>VLOOKUP(A917, gaming_health_data!A:N, 14, FALSE)</f>
        <v>48</v>
      </c>
    </row>
    <row r="918" spans="1:20" ht="15.75">
      <c r="A918">
        <v>10935</v>
      </c>
      <c r="B918" t="s">
        <v>1792</v>
      </c>
      <c r="C918">
        <v>28</v>
      </c>
      <c r="D918" t="s">
        <v>15</v>
      </c>
      <c r="E918" t="s">
        <v>39</v>
      </c>
      <c r="F918" s="3">
        <v>42260</v>
      </c>
      <c r="G918" t="s">
        <v>21</v>
      </c>
      <c r="H918" t="s">
        <v>21</v>
      </c>
      <c r="I918" s="4" t="str">
        <f>VLOOKUP(A918, gaming_health_data!A:N, 2, FALSE)</f>
        <v>PlayStation</v>
      </c>
      <c r="J918" t="str">
        <f>VLOOKUP(A918, gaming_health_data!A:N, 3, FALSE)</f>
        <v>Strategy</v>
      </c>
      <c r="K918" t="str">
        <f>VLOOKUP(A918, gaming_health_data!A:N, 4, FALSE)</f>
        <v>Challenge</v>
      </c>
      <c r="L918">
        <f>VLOOKUP(A918, gaming_health_data!A:N, 5, FALSE)</f>
        <v>2</v>
      </c>
      <c r="M918">
        <f>VLOOKUP(A918, gaming_health_data!A:N, 6, FALSE)</f>
        <v>472</v>
      </c>
      <c r="N918">
        <f>VLOOKUP(A918, gaming_health_data!A:N, 7, FALSE)</f>
        <v>6</v>
      </c>
      <c r="O918">
        <f>VLOOKUP(A918, gaming_health_data!A:N, 9, FALSE)</f>
        <v>50</v>
      </c>
      <c r="P918">
        <f>VLOOKUP(A918, gaming_health_data!A:N, 10, FALSE)</f>
        <v>23</v>
      </c>
      <c r="Q918">
        <f>VLOOKUP(A918, gaming_health_data!A:N, 11, FALSE)</f>
        <v>47</v>
      </c>
      <c r="R918">
        <f>VLOOKUP(A918, gaming_health_data!A:N, 12, FALSE)</f>
        <v>88</v>
      </c>
      <c r="S918">
        <f>VLOOKUP(A918, gaming_health_data!A:N, 13, FALSE)</f>
        <v>63</v>
      </c>
      <c r="T918">
        <f>VLOOKUP(A918, gaming_health_data!A:N, 14, FALSE)</f>
        <v>97</v>
      </c>
    </row>
    <row r="919" spans="1:20" ht="15.75">
      <c r="A919">
        <v>10936</v>
      </c>
      <c r="B919" t="s">
        <v>1793</v>
      </c>
      <c r="C919">
        <v>32</v>
      </c>
      <c r="D919" t="s">
        <v>27</v>
      </c>
      <c r="E919" t="s">
        <v>27</v>
      </c>
      <c r="F919" s="3">
        <v>80701</v>
      </c>
      <c r="G919" t="s">
        <v>21</v>
      </c>
      <c r="H919" t="s">
        <v>17</v>
      </c>
      <c r="I919" s="4" t="str">
        <f>VLOOKUP(A919, gaming_health_data!A:N, 2, FALSE)</f>
        <v>Tablet</v>
      </c>
      <c r="J919" t="str">
        <f>VLOOKUP(A919, gaming_health_data!A:N, 3, FALSE)</f>
        <v>Survival</v>
      </c>
      <c r="K919" t="str">
        <f>VLOOKUP(A919, gaming_health_data!A:N, 4, FALSE)</f>
        <v>Stress Relief</v>
      </c>
      <c r="L919">
        <f>VLOOKUP(A919, gaming_health_data!A:N, 5, FALSE)</f>
        <v>11</v>
      </c>
      <c r="M919">
        <f>VLOOKUP(A919, gaming_health_data!A:N, 6, FALSE)</f>
        <v>788</v>
      </c>
      <c r="N919">
        <f>VLOOKUP(A919, gaming_health_data!A:N, 7, FALSE)</f>
        <v>6</v>
      </c>
      <c r="O919">
        <f>VLOOKUP(A919, gaming_health_data!A:N, 9, FALSE)</f>
        <v>97</v>
      </c>
      <c r="P919">
        <f>VLOOKUP(A919, gaming_health_data!A:N, 10, FALSE)</f>
        <v>83</v>
      </c>
      <c r="Q919">
        <f>VLOOKUP(A919, gaming_health_data!A:N, 11, FALSE)</f>
        <v>12</v>
      </c>
      <c r="R919">
        <f>VLOOKUP(A919, gaming_health_data!A:N, 12, FALSE)</f>
        <v>45</v>
      </c>
      <c r="S919">
        <f>VLOOKUP(A919, gaming_health_data!A:N, 13, FALSE)</f>
        <v>7</v>
      </c>
      <c r="T919">
        <f>VLOOKUP(A919, gaming_health_data!A:N, 14, FALSE)</f>
        <v>70</v>
      </c>
    </row>
    <row r="920" spans="1:20" ht="15.75">
      <c r="A920">
        <v>10937</v>
      </c>
      <c r="B920" t="s">
        <v>1794</v>
      </c>
      <c r="C920">
        <v>33</v>
      </c>
      <c r="D920" t="s">
        <v>26</v>
      </c>
      <c r="E920" t="s">
        <v>44</v>
      </c>
      <c r="F920" s="3">
        <v>105357</v>
      </c>
      <c r="G920" t="s">
        <v>21</v>
      </c>
      <c r="H920" t="s">
        <v>21</v>
      </c>
      <c r="I920" s="4" t="str">
        <f>VLOOKUP(A920, gaming_health_data!A:N, 2, FALSE)</f>
        <v>Tablet</v>
      </c>
      <c r="J920" t="str">
        <f>VLOOKUP(A920, gaming_health_data!A:N, 3, FALSE)</f>
        <v>Racing</v>
      </c>
      <c r="K920" t="str">
        <f>VLOOKUP(A920, gaming_health_data!A:N, 4, FALSE)</f>
        <v>Escapism</v>
      </c>
      <c r="L920">
        <f>VLOOKUP(A920, gaming_health_data!A:N, 5, FALSE)</f>
        <v>7</v>
      </c>
      <c r="M920">
        <f>VLOOKUP(A920, gaming_health_data!A:N, 6, FALSE)</f>
        <v>229</v>
      </c>
      <c r="N920">
        <f>VLOOKUP(A920, gaming_health_data!A:N, 7, FALSE)</f>
        <v>10</v>
      </c>
      <c r="O920">
        <f>VLOOKUP(A920, gaming_health_data!A:N, 9, FALSE)</f>
        <v>89</v>
      </c>
      <c r="P920">
        <f>VLOOKUP(A920, gaming_health_data!A:N, 10, FALSE)</f>
        <v>59</v>
      </c>
      <c r="Q920">
        <f>VLOOKUP(A920, gaming_health_data!A:N, 11, FALSE)</f>
        <v>77</v>
      </c>
      <c r="R920">
        <f>VLOOKUP(A920, gaming_health_data!A:N, 12, FALSE)</f>
        <v>99</v>
      </c>
      <c r="S920">
        <f>VLOOKUP(A920, gaming_health_data!A:N, 13, FALSE)</f>
        <v>30</v>
      </c>
      <c r="T920">
        <f>VLOOKUP(A920, gaming_health_data!A:N, 14, FALSE)</f>
        <v>33</v>
      </c>
    </row>
    <row r="921" spans="1:20" ht="15.75">
      <c r="A921">
        <v>10938</v>
      </c>
      <c r="B921" t="s">
        <v>1795</v>
      </c>
      <c r="C921">
        <v>24</v>
      </c>
      <c r="D921" t="s">
        <v>27</v>
      </c>
      <c r="E921" t="s">
        <v>49</v>
      </c>
      <c r="F921" s="3">
        <v>181124</v>
      </c>
      <c r="G921" t="s">
        <v>21</v>
      </c>
      <c r="H921" t="s">
        <v>21</v>
      </c>
      <c r="I921" s="4" t="str">
        <f>VLOOKUP(A921, gaming_health_data!A:N, 2, FALSE)</f>
        <v>Tablet</v>
      </c>
      <c r="J921" t="str">
        <f>VLOOKUP(A921, gaming_health_data!A:N, 3, FALSE)</f>
        <v>RPG</v>
      </c>
      <c r="K921" t="str">
        <f>VLOOKUP(A921, gaming_health_data!A:N, 4, FALSE)</f>
        <v>Escapism</v>
      </c>
      <c r="L921">
        <f>VLOOKUP(A921, gaming_health_data!A:N, 5, FALSE)</f>
        <v>11</v>
      </c>
      <c r="M921">
        <f>VLOOKUP(A921, gaming_health_data!A:N, 6, FALSE)</f>
        <v>73</v>
      </c>
      <c r="N921">
        <f>VLOOKUP(A921, gaming_health_data!A:N, 7, FALSE)</f>
        <v>7</v>
      </c>
      <c r="O921">
        <f>VLOOKUP(A921, gaming_health_data!A:N, 9, FALSE)</f>
        <v>14</v>
      </c>
      <c r="P921">
        <f>VLOOKUP(A921, gaming_health_data!A:N, 10, FALSE)</f>
        <v>6</v>
      </c>
      <c r="Q921">
        <f>VLOOKUP(A921, gaming_health_data!A:N, 11, FALSE)</f>
        <v>11</v>
      </c>
      <c r="R921">
        <f>VLOOKUP(A921, gaming_health_data!A:N, 12, FALSE)</f>
        <v>73</v>
      </c>
      <c r="S921">
        <f>VLOOKUP(A921, gaming_health_data!A:N, 13, FALSE)</f>
        <v>35</v>
      </c>
      <c r="T921">
        <f>VLOOKUP(A921, gaming_health_data!A:N, 14, FALSE)</f>
        <v>69</v>
      </c>
    </row>
    <row r="922" spans="1:20" ht="15.75">
      <c r="A922">
        <v>10939</v>
      </c>
      <c r="B922" t="s">
        <v>1796</v>
      </c>
      <c r="C922">
        <v>21</v>
      </c>
      <c r="D922" t="s">
        <v>27</v>
      </c>
      <c r="E922" t="s">
        <v>39</v>
      </c>
      <c r="F922" s="3">
        <v>42188</v>
      </c>
      <c r="G922" t="s">
        <v>17</v>
      </c>
      <c r="H922" t="s">
        <v>17</v>
      </c>
      <c r="I922" s="4" t="str">
        <f>VLOOKUP(A922, gaming_health_data!A:N, 2, FALSE)</f>
        <v>Tablet</v>
      </c>
      <c r="J922" t="str">
        <f>VLOOKUP(A922, gaming_health_data!A:N, 3, FALSE)</f>
        <v>FPS</v>
      </c>
      <c r="K922" t="str">
        <f>VLOOKUP(A922, gaming_health_data!A:N, 4, FALSE)</f>
        <v>Entertainment</v>
      </c>
      <c r="L922">
        <f>VLOOKUP(A922, gaming_health_data!A:N, 5, FALSE)</f>
        <v>9</v>
      </c>
      <c r="M922">
        <f>VLOOKUP(A922, gaming_health_data!A:N, 6, FALSE)</f>
        <v>349</v>
      </c>
      <c r="N922">
        <f>VLOOKUP(A922, gaming_health_data!A:N, 7, FALSE)</f>
        <v>11</v>
      </c>
      <c r="O922">
        <f>VLOOKUP(A922, gaming_health_data!A:N, 9, FALSE)</f>
        <v>93</v>
      </c>
      <c r="P922">
        <f>VLOOKUP(A922, gaming_health_data!A:N, 10, FALSE)</f>
        <v>52</v>
      </c>
      <c r="Q922">
        <f>VLOOKUP(A922, gaming_health_data!A:N, 11, FALSE)</f>
        <v>2</v>
      </c>
      <c r="R922">
        <f>VLOOKUP(A922, gaming_health_data!A:N, 12, FALSE)</f>
        <v>23</v>
      </c>
      <c r="S922">
        <f>VLOOKUP(A922, gaming_health_data!A:N, 13, FALSE)</f>
        <v>48</v>
      </c>
      <c r="T922">
        <f>VLOOKUP(A922, gaming_health_data!A:N, 14, FALSE)</f>
        <v>94</v>
      </c>
    </row>
    <row r="923" spans="1:20" ht="15.75">
      <c r="A923">
        <v>10941</v>
      </c>
      <c r="B923" t="s">
        <v>1797</v>
      </c>
      <c r="C923">
        <v>34</v>
      </c>
      <c r="D923" t="s">
        <v>15</v>
      </c>
      <c r="E923" t="s">
        <v>36</v>
      </c>
      <c r="F923" s="3">
        <v>186218</v>
      </c>
      <c r="G923" t="s">
        <v>17</v>
      </c>
      <c r="H923" t="s">
        <v>21</v>
      </c>
      <c r="I923" s="4" t="str">
        <f>VLOOKUP(A923, gaming_health_data!A:N, 2, FALSE)</f>
        <v>PlayStation</v>
      </c>
      <c r="J923" t="str">
        <f>VLOOKUP(A923, gaming_health_data!A:N, 3, FALSE)</f>
        <v>Strategy</v>
      </c>
      <c r="K923" t="str">
        <f>VLOOKUP(A923, gaming_health_data!A:N, 4, FALSE)</f>
        <v>Social Interaction</v>
      </c>
      <c r="L923">
        <f>VLOOKUP(A923, gaming_health_data!A:N, 5, FALSE)</f>
        <v>5</v>
      </c>
      <c r="M923">
        <f>VLOOKUP(A923, gaming_health_data!A:N, 6, FALSE)</f>
        <v>400</v>
      </c>
      <c r="N923">
        <f>VLOOKUP(A923, gaming_health_data!A:N, 7, FALSE)</f>
        <v>4</v>
      </c>
      <c r="O923">
        <f>VLOOKUP(A923, gaming_health_data!A:N, 9, FALSE)</f>
        <v>81</v>
      </c>
      <c r="P923">
        <f>VLOOKUP(A923, gaming_health_data!A:N, 10, FALSE)</f>
        <v>8</v>
      </c>
      <c r="Q923">
        <f>VLOOKUP(A923, gaming_health_data!A:N, 11, FALSE)</f>
        <v>7</v>
      </c>
      <c r="R923">
        <f>VLOOKUP(A923, gaming_health_data!A:N, 12, FALSE)</f>
        <v>15</v>
      </c>
      <c r="S923">
        <f>VLOOKUP(A923, gaming_health_data!A:N, 13, FALSE)</f>
        <v>76</v>
      </c>
      <c r="T923">
        <f>VLOOKUP(A923, gaming_health_data!A:N, 14, FALSE)</f>
        <v>71</v>
      </c>
    </row>
    <row r="924" spans="1:20" ht="15.75">
      <c r="A924">
        <v>10942</v>
      </c>
      <c r="B924" t="s">
        <v>1798</v>
      </c>
      <c r="C924">
        <v>34</v>
      </c>
      <c r="D924" t="s">
        <v>27</v>
      </c>
      <c r="E924" t="s">
        <v>44</v>
      </c>
      <c r="F924" s="3">
        <v>123313</v>
      </c>
      <c r="G924" t="s">
        <v>17</v>
      </c>
      <c r="H924" t="s">
        <v>21</v>
      </c>
      <c r="I924" s="4" t="str">
        <f>VLOOKUP(A924, gaming_health_data!A:N, 2, FALSE)</f>
        <v>Cell Phone</v>
      </c>
      <c r="J924" t="str">
        <f>VLOOKUP(A924, gaming_health_data!A:N, 3, FALSE)</f>
        <v>FPS</v>
      </c>
      <c r="K924" t="str">
        <f>VLOOKUP(A924, gaming_health_data!A:N, 4, FALSE)</f>
        <v>Loneliness</v>
      </c>
      <c r="L924">
        <f>VLOOKUP(A924, gaming_health_data!A:N, 5, FALSE)</f>
        <v>10</v>
      </c>
      <c r="M924">
        <f>VLOOKUP(A924, gaming_health_data!A:N, 6, FALSE)</f>
        <v>328</v>
      </c>
      <c r="N924">
        <f>VLOOKUP(A924, gaming_health_data!A:N, 7, FALSE)</f>
        <v>7</v>
      </c>
      <c r="O924">
        <f>VLOOKUP(A924, gaming_health_data!A:N, 9, FALSE)</f>
        <v>34</v>
      </c>
      <c r="P924">
        <f>VLOOKUP(A924, gaming_health_data!A:N, 10, FALSE)</f>
        <v>63</v>
      </c>
      <c r="Q924">
        <f>VLOOKUP(A924, gaming_health_data!A:N, 11, FALSE)</f>
        <v>8</v>
      </c>
      <c r="R924">
        <f>VLOOKUP(A924, gaming_health_data!A:N, 12, FALSE)</f>
        <v>39</v>
      </c>
      <c r="S924">
        <f>VLOOKUP(A924, gaming_health_data!A:N, 13, FALSE)</f>
        <v>20</v>
      </c>
      <c r="T924">
        <f>VLOOKUP(A924, gaming_health_data!A:N, 14, FALSE)</f>
        <v>53</v>
      </c>
    </row>
    <row r="925" spans="1:20" ht="15.75">
      <c r="A925">
        <v>10943</v>
      </c>
      <c r="B925" t="s">
        <v>1799</v>
      </c>
      <c r="C925">
        <v>27</v>
      </c>
      <c r="D925" t="s">
        <v>15</v>
      </c>
      <c r="E925" t="s">
        <v>39</v>
      </c>
      <c r="F925" s="3">
        <v>34894</v>
      </c>
      <c r="G925" t="s">
        <v>17</v>
      </c>
      <c r="H925" t="s">
        <v>17</v>
      </c>
      <c r="I925" s="4" t="str">
        <f>VLOOKUP(A925, gaming_health_data!A:N, 2, FALSE)</f>
        <v>PlayStation</v>
      </c>
      <c r="J925" t="str">
        <f>VLOOKUP(A925, gaming_health_data!A:N, 3, FALSE)</f>
        <v>MOBA</v>
      </c>
      <c r="K925" t="str">
        <f>VLOOKUP(A925, gaming_health_data!A:N, 4, FALSE)</f>
        <v>Stress Relief</v>
      </c>
      <c r="L925">
        <f>VLOOKUP(A925, gaming_health_data!A:N, 5, FALSE)</f>
        <v>7</v>
      </c>
      <c r="M925">
        <f>VLOOKUP(A925, gaming_health_data!A:N, 6, FALSE)</f>
        <v>177</v>
      </c>
      <c r="N925">
        <f>VLOOKUP(A925, gaming_health_data!A:N, 7, FALSE)</f>
        <v>7</v>
      </c>
      <c r="O925">
        <f>VLOOKUP(A925, gaming_health_data!A:N, 9, FALSE)</f>
        <v>74</v>
      </c>
      <c r="P925">
        <f>VLOOKUP(A925, gaming_health_data!A:N, 10, FALSE)</f>
        <v>64</v>
      </c>
      <c r="Q925">
        <f>VLOOKUP(A925, gaming_health_data!A:N, 11, FALSE)</f>
        <v>83</v>
      </c>
      <c r="R925">
        <f>VLOOKUP(A925, gaming_health_data!A:N, 12, FALSE)</f>
        <v>70</v>
      </c>
      <c r="S925">
        <f>VLOOKUP(A925, gaming_health_data!A:N, 13, FALSE)</f>
        <v>90</v>
      </c>
      <c r="T925">
        <f>VLOOKUP(A925, gaming_health_data!A:N, 14, FALSE)</f>
        <v>18</v>
      </c>
    </row>
    <row r="926" spans="1:20" ht="15.75">
      <c r="A926">
        <v>10944</v>
      </c>
      <c r="B926" t="s">
        <v>1800</v>
      </c>
      <c r="C926">
        <v>31</v>
      </c>
      <c r="D926" t="s">
        <v>26</v>
      </c>
      <c r="E926" t="s">
        <v>44</v>
      </c>
      <c r="F926" s="3">
        <v>54766</v>
      </c>
      <c r="G926" t="s">
        <v>17</v>
      </c>
      <c r="H926" t="s">
        <v>17</v>
      </c>
      <c r="I926" s="4" t="str">
        <f>VLOOKUP(A926, gaming_health_data!A:N, 2, FALSE)</f>
        <v>Tablet</v>
      </c>
      <c r="J926" t="str">
        <f>VLOOKUP(A926, gaming_health_data!A:N, 3, FALSE)</f>
        <v>Strategy</v>
      </c>
      <c r="K926" t="str">
        <f>VLOOKUP(A926, gaming_health_data!A:N, 4, FALSE)</f>
        <v>Stress Relief</v>
      </c>
      <c r="L926">
        <f>VLOOKUP(A926, gaming_health_data!A:N, 5, FALSE)</f>
        <v>5</v>
      </c>
      <c r="M926">
        <f>VLOOKUP(A926, gaming_health_data!A:N, 6, FALSE)</f>
        <v>140</v>
      </c>
      <c r="N926">
        <f>VLOOKUP(A926, gaming_health_data!A:N, 7, FALSE)</f>
        <v>9</v>
      </c>
      <c r="O926">
        <f>VLOOKUP(A926, gaming_health_data!A:N, 9, FALSE)</f>
        <v>98</v>
      </c>
      <c r="P926">
        <f>VLOOKUP(A926, gaming_health_data!A:N, 10, FALSE)</f>
        <v>57</v>
      </c>
      <c r="Q926">
        <f>VLOOKUP(A926, gaming_health_data!A:N, 11, FALSE)</f>
        <v>33</v>
      </c>
      <c r="R926">
        <f>VLOOKUP(A926, gaming_health_data!A:N, 12, FALSE)</f>
        <v>19</v>
      </c>
      <c r="S926">
        <f>VLOOKUP(A926, gaming_health_data!A:N, 13, FALSE)</f>
        <v>27</v>
      </c>
      <c r="T926">
        <f>VLOOKUP(A926, gaming_health_data!A:N, 14, FALSE)</f>
        <v>23</v>
      </c>
    </row>
    <row r="927" spans="1:20" ht="15.75">
      <c r="A927">
        <v>10945</v>
      </c>
      <c r="B927" t="s">
        <v>1801</v>
      </c>
      <c r="C927">
        <v>25</v>
      </c>
      <c r="D927" t="s">
        <v>26</v>
      </c>
      <c r="E927" t="s">
        <v>22</v>
      </c>
      <c r="F927" s="3">
        <v>185212</v>
      </c>
      <c r="G927" t="s">
        <v>21</v>
      </c>
      <c r="H927" t="s">
        <v>21</v>
      </c>
      <c r="I927" s="4" t="str">
        <f>VLOOKUP(A927, gaming_health_data!A:N, 2, FALSE)</f>
        <v>PlayStation</v>
      </c>
      <c r="J927" t="str">
        <f>VLOOKUP(A927, gaming_health_data!A:N, 3, FALSE)</f>
        <v>MOBA</v>
      </c>
      <c r="K927" t="str">
        <f>VLOOKUP(A927, gaming_health_data!A:N, 4, FALSE)</f>
        <v>Escapism</v>
      </c>
      <c r="L927">
        <f>VLOOKUP(A927, gaming_health_data!A:N, 5, FALSE)</f>
        <v>9</v>
      </c>
      <c r="M927">
        <f>VLOOKUP(A927, gaming_health_data!A:N, 6, FALSE)</f>
        <v>608</v>
      </c>
      <c r="N927">
        <f>VLOOKUP(A927, gaming_health_data!A:N, 7, FALSE)</f>
        <v>8</v>
      </c>
      <c r="O927">
        <f>VLOOKUP(A927, gaming_health_data!A:N, 9, FALSE)</f>
        <v>38</v>
      </c>
      <c r="P927">
        <f>VLOOKUP(A927, gaming_health_data!A:N, 10, FALSE)</f>
        <v>62</v>
      </c>
      <c r="Q927">
        <f>VLOOKUP(A927, gaming_health_data!A:N, 11, FALSE)</f>
        <v>36</v>
      </c>
      <c r="R927">
        <f>VLOOKUP(A927, gaming_health_data!A:N, 12, FALSE)</f>
        <v>92</v>
      </c>
      <c r="S927">
        <f>VLOOKUP(A927, gaming_health_data!A:N, 13, FALSE)</f>
        <v>88</v>
      </c>
      <c r="T927">
        <f>VLOOKUP(A927, gaming_health_data!A:N, 14, FALSE)</f>
        <v>90</v>
      </c>
    </row>
    <row r="928" spans="1:20" ht="15.75">
      <c r="A928">
        <v>10946</v>
      </c>
      <c r="B928" t="s">
        <v>1802</v>
      </c>
      <c r="C928">
        <v>34</v>
      </c>
      <c r="D928" t="s">
        <v>27</v>
      </c>
      <c r="E928" t="s">
        <v>53</v>
      </c>
      <c r="F928" s="3">
        <v>63153</v>
      </c>
      <c r="G928" t="s">
        <v>21</v>
      </c>
      <c r="H928" t="s">
        <v>17</v>
      </c>
      <c r="I928" s="4" t="str">
        <f>VLOOKUP(A928, gaming_health_data!A:N, 2, FALSE)</f>
        <v>PC</v>
      </c>
      <c r="J928" t="str">
        <f>VLOOKUP(A928, gaming_health_data!A:N, 3, FALSE)</f>
        <v>MOBA</v>
      </c>
      <c r="K928" t="str">
        <f>VLOOKUP(A928, gaming_health_data!A:N, 4, FALSE)</f>
        <v>Entertainment</v>
      </c>
      <c r="L928">
        <f>VLOOKUP(A928, gaming_health_data!A:N, 5, FALSE)</f>
        <v>10</v>
      </c>
      <c r="M928">
        <f>VLOOKUP(A928, gaming_health_data!A:N, 6, FALSE)</f>
        <v>748</v>
      </c>
      <c r="N928">
        <f>VLOOKUP(A928, gaming_health_data!A:N, 7, FALSE)</f>
        <v>6</v>
      </c>
      <c r="O928">
        <f>VLOOKUP(A928, gaming_health_data!A:N, 9, FALSE)</f>
        <v>54</v>
      </c>
      <c r="P928">
        <f>VLOOKUP(A928, gaming_health_data!A:N, 10, FALSE)</f>
        <v>93</v>
      </c>
      <c r="Q928">
        <f>VLOOKUP(A928, gaming_health_data!A:N, 11, FALSE)</f>
        <v>62</v>
      </c>
      <c r="R928">
        <f>VLOOKUP(A928, gaming_health_data!A:N, 12, FALSE)</f>
        <v>21</v>
      </c>
      <c r="S928">
        <f>VLOOKUP(A928, gaming_health_data!A:N, 13, FALSE)</f>
        <v>31</v>
      </c>
      <c r="T928">
        <f>VLOOKUP(A928, gaming_health_data!A:N, 14, FALSE)</f>
        <v>8</v>
      </c>
    </row>
    <row r="929" spans="1:20" ht="15.75">
      <c r="A929">
        <v>10947</v>
      </c>
      <c r="B929" t="s">
        <v>1803</v>
      </c>
      <c r="C929">
        <v>31</v>
      </c>
      <c r="D929" t="s">
        <v>15</v>
      </c>
      <c r="E929" t="s">
        <v>22</v>
      </c>
      <c r="F929" s="3">
        <v>175609</v>
      </c>
      <c r="G929" t="s">
        <v>17</v>
      </c>
      <c r="H929" t="s">
        <v>21</v>
      </c>
      <c r="I929" s="4" t="str">
        <f>VLOOKUP(A929, gaming_health_data!A:N, 2, FALSE)</f>
        <v>PC</v>
      </c>
      <c r="J929" t="str">
        <f>VLOOKUP(A929, gaming_health_data!A:N, 3, FALSE)</f>
        <v>Racing</v>
      </c>
      <c r="K929" t="str">
        <f>VLOOKUP(A929, gaming_health_data!A:N, 4, FALSE)</f>
        <v>Competition</v>
      </c>
      <c r="L929">
        <f>VLOOKUP(A929, gaming_health_data!A:N, 5, FALSE)</f>
        <v>1</v>
      </c>
      <c r="M929">
        <f>VLOOKUP(A929, gaming_health_data!A:N, 6, FALSE)</f>
        <v>203</v>
      </c>
      <c r="N929">
        <f>VLOOKUP(A929, gaming_health_data!A:N, 7, FALSE)</f>
        <v>9</v>
      </c>
      <c r="O929">
        <f>VLOOKUP(A929, gaming_health_data!A:N, 9, FALSE)</f>
        <v>28</v>
      </c>
      <c r="P929">
        <f>VLOOKUP(A929, gaming_health_data!A:N, 10, FALSE)</f>
        <v>85</v>
      </c>
      <c r="Q929">
        <f>VLOOKUP(A929, gaming_health_data!A:N, 11, FALSE)</f>
        <v>45</v>
      </c>
      <c r="R929">
        <f>VLOOKUP(A929, gaming_health_data!A:N, 12, FALSE)</f>
        <v>12</v>
      </c>
      <c r="S929">
        <f>VLOOKUP(A929, gaming_health_data!A:N, 13, FALSE)</f>
        <v>97</v>
      </c>
      <c r="T929">
        <f>VLOOKUP(A929, gaming_health_data!A:N, 14, FALSE)</f>
        <v>63</v>
      </c>
    </row>
    <row r="930" spans="1:20" ht="15.75">
      <c r="A930">
        <v>10948</v>
      </c>
      <c r="B930" t="s">
        <v>1804</v>
      </c>
      <c r="C930">
        <v>31</v>
      </c>
      <c r="D930" t="s">
        <v>26</v>
      </c>
      <c r="E930" t="s">
        <v>36</v>
      </c>
      <c r="F930" s="3">
        <v>134668</v>
      </c>
      <c r="G930" t="s">
        <v>21</v>
      </c>
      <c r="H930" t="s">
        <v>21</v>
      </c>
      <c r="I930" s="4" t="str">
        <f>VLOOKUP(A930, gaming_health_data!A:N, 2, FALSE)</f>
        <v>PC</v>
      </c>
      <c r="J930" t="str">
        <f>VLOOKUP(A930, gaming_health_data!A:N, 3, FALSE)</f>
        <v>Sports</v>
      </c>
      <c r="K930" t="str">
        <f>VLOOKUP(A930, gaming_health_data!A:N, 4, FALSE)</f>
        <v>Habit</v>
      </c>
      <c r="L930">
        <f>VLOOKUP(A930, gaming_health_data!A:N, 5, FALSE)</f>
        <v>6</v>
      </c>
      <c r="M930">
        <f>VLOOKUP(A930, gaming_health_data!A:N, 6, FALSE)</f>
        <v>604</v>
      </c>
      <c r="N930">
        <f>VLOOKUP(A930, gaming_health_data!A:N, 7, FALSE)</f>
        <v>6</v>
      </c>
      <c r="O930">
        <f>VLOOKUP(A930, gaming_health_data!A:N, 9, FALSE)</f>
        <v>76</v>
      </c>
      <c r="P930">
        <f>VLOOKUP(A930, gaming_health_data!A:N, 10, FALSE)</f>
        <v>3</v>
      </c>
      <c r="Q930">
        <f>VLOOKUP(A930, gaming_health_data!A:N, 11, FALSE)</f>
        <v>54</v>
      </c>
      <c r="R930">
        <f>VLOOKUP(A930, gaming_health_data!A:N, 12, FALSE)</f>
        <v>75</v>
      </c>
      <c r="S930">
        <f>VLOOKUP(A930, gaming_health_data!A:N, 13, FALSE)</f>
        <v>48</v>
      </c>
      <c r="T930">
        <f>VLOOKUP(A930, gaming_health_data!A:N, 14, FALSE)</f>
        <v>19</v>
      </c>
    </row>
    <row r="931" spans="1:20" ht="15.75">
      <c r="A931">
        <v>10949</v>
      </c>
      <c r="B931" t="s">
        <v>1805</v>
      </c>
      <c r="C931">
        <v>26</v>
      </c>
      <c r="D931" t="s">
        <v>27</v>
      </c>
      <c r="E931" t="s">
        <v>44</v>
      </c>
      <c r="F931" s="3">
        <v>73629</v>
      </c>
      <c r="G931" t="s">
        <v>17</v>
      </c>
      <c r="H931" t="s">
        <v>21</v>
      </c>
      <c r="I931" s="4" t="str">
        <f>VLOOKUP(A931, gaming_health_data!A:N, 2, FALSE)</f>
        <v>Cell Phone</v>
      </c>
      <c r="J931" t="str">
        <f>VLOOKUP(A931, gaming_health_data!A:N, 3, FALSE)</f>
        <v>Racing</v>
      </c>
      <c r="K931" t="str">
        <f>VLOOKUP(A931, gaming_health_data!A:N, 4, FALSE)</f>
        <v>Stress Relief</v>
      </c>
      <c r="L931">
        <f>VLOOKUP(A931, gaming_health_data!A:N, 5, FALSE)</f>
        <v>7</v>
      </c>
      <c r="M931">
        <f>VLOOKUP(A931, gaming_health_data!A:N, 6, FALSE)</f>
        <v>774</v>
      </c>
      <c r="N931">
        <f>VLOOKUP(A931, gaming_health_data!A:N, 7, FALSE)</f>
        <v>9</v>
      </c>
      <c r="O931">
        <f>VLOOKUP(A931, gaming_health_data!A:N, 9, FALSE)</f>
        <v>32</v>
      </c>
      <c r="P931">
        <f>VLOOKUP(A931, gaming_health_data!A:N, 10, FALSE)</f>
        <v>23</v>
      </c>
      <c r="Q931">
        <f>VLOOKUP(A931, gaming_health_data!A:N, 11, FALSE)</f>
        <v>41</v>
      </c>
      <c r="R931">
        <f>VLOOKUP(A931, gaming_health_data!A:N, 12, FALSE)</f>
        <v>91</v>
      </c>
      <c r="S931">
        <f>VLOOKUP(A931, gaming_health_data!A:N, 13, FALSE)</f>
        <v>19</v>
      </c>
      <c r="T931">
        <f>VLOOKUP(A931, gaming_health_data!A:N, 14, FALSE)</f>
        <v>76</v>
      </c>
    </row>
    <row r="932" spans="1:20" ht="15.75">
      <c r="A932">
        <v>10950</v>
      </c>
      <c r="B932" t="s">
        <v>1806</v>
      </c>
      <c r="C932">
        <v>20</v>
      </c>
      <c r="D932" t="s">
        <v>27</v>
      </c>
      <c r="E932" t="s">
        <v>44</v>
      </c>
      <c r="F932" s="3">
        <v>165882</v>
      </c>
      <c r="G932" t="s">
        <v>17</v>
      </c>
      <c r="H932" t="s">
        <v>17</v>
      </c>
      <c r="I932" s="4" t="str">
        <f>VLOOKUP(A932, gaming_health_data!A:N, 2, FALSE)</f>
        <v>PC</v>
      </c>
      <c r="J932" t="str">
        <f>VLOOKUP(A932, gaming_health_data!A:N, 3, FALSE)</f>
        <v>MOBA</v>
      </c>
      <c r="K932" t="str">
        <f>VLOOKUP(A932, gaming_health_data!A:N, 4, FALSE)</f>
        <v>Challenge</v>
      </c>
      <c r="L932">
        <f>VLOOKUP(A932, gaming_health_data!A:N, 5, FALSE)</f>
        <v>1</v>
      </c>
      <c r="M932">
        <f>VLOOKUP(A932, gaming_health_data!A:N, 6, FALSE)</f>
        <v>30</v>
      </c>
      <c r="N932">
        <f>VLOOKUP(A932, gaming_health_data!A:N, 7, FALSE)</f>
        <v>6</v>
      </c>
      <c r="O932">
        <f>VLOOKUP(A932, gaming_health_data!A:N, 9, FALSE)</f>
        <v>29</v>
      </c>
      <c r="P932">
        <f>VLOOKUP(A932, gaming_health_data!A:N, 10, FALSE)</f>
        <v>76</v>
      </c>
      <c r="Q932">
        <f>VLOOKUP(A932, gaming_health_data!A:N, 11, FALSE)</f>
        <v>64</v>
      </c>
      <c r="R932">
        <f>VLOOKUP(A932, gaming_health_data!A:N, 12, FALSE)</f>
        <v>11</v>
      </c>
      <c r="S932">
        <f>VLOOKUP(A932, gaming_health_data!A:N, 13, FALSE)</f>
        <v>80</v>
      </c>
      <c r="T932">
        <f>VLOOKUP(A932, gaming_health_data!A:N, 14, FALSE)</f>
        <v>39</v>
      </c>
    </row>
    <row r="933" spans="1:20" ht="15.75">
      <c r="A933">
        <v>10952</v>
      </c>
      <c r="B933" t="s">
        <v>1807</v>
      </c>
      <c r="C933">
        <v>31</v>
      </c>
      <c r="D933" t="s">
        <v>26</v>
      </c>
      <c r="E933" t="s">
        <v>41</v>
      </c>
      <c r="F933" s="3">
        <v>149725</v>
      </c>
      <c r="G933" t="s">
        <v>21</v>
      </c>
      <c r="H933" t="s">
        <v>21</v>
      </c>
      <c r="I933" s="4" t="str">
        <f>VLOOKUP(A933, gaming_health_data!A:N, 2, FALSE)</f>
        <v>PlayStation</v>
      </c>
      <c r="J933" t="str">
        <f>VLOOKUP(A933, gaming_health_data!A:N, 3, FALSE)</f>
        <v>MOBA</v>
      </c>
      <c r="K933" t="str">
        <f>VLOOKUP(A933, gaming_health_data!A:N, 4, FALSE)</f>
        <v>Entertainment</v>
      </c>
      <c r="L933">
        <f>VLOOKUP(A933, gaming_health_data!A:N, 5, FALSE)</f>
        <v>6</v>
      </c>
      <c r="M933">
        <f>VLOOKUP(A933, gaming_health_data!A:N, 6, FALSE)</f>
        <v>507</v>
      </c>
      <c r="N933">
        <f>VLOOKUP(A933, gaming_health_data!A:N, 7, FALSE)</f>
        <v>8</v>
      </c>
      <c r="O933">
        <f>VLOOKUP(A933, gaming_health_data!A:N, 9, FALSE)</f>
        <v>8</v>
      </c>
      <c r="P933">
        <f>VLOOKUP(A933, gaming_health_data!A:N, 10, FALSE)</f>
        <v>37</v>
      </c>
      <c r="Q933">
        <f>VLOOKUP(A933, gaming_health_data!A:N, 11, FALSE)</f>
        <v>98</v>
      </c>
      <c r="R933">
        <f>VLOOKUP(A933, gaming_health_data!A:N, 12, FALSE)</f>
        <v>18</v>
      </c>
      <c r="S933">
        <f>VLOOKUP(A933, gaming_health_data!A:N, 13, FALSE)</f>
        <v>5</v>
      </c>
      <c r="T933">
        <f>VLOOKUP(A933, gaming_health_data!A:N, 14, FALSE)</f>
        <v>38</v>
      </c>
    </row>
    <row r="934" spans="1:20" ht="15.75">
      <c r="A934">
        <v>10953</v>
      </c>
      <c r="B934" t="s">
        <v>1808</v>
      </c>
      <c r="C934">
        <v>19</v>
      </c>
      <c r="D934" t="s">
        <v>27</v>
      </c>
      <c r="E934" t="s">
        <v>49</v>
      </c>
      <c r="F934" s="3">
        <v>42094</v>
      </c>
      <c r="G934" t="s">
        <v>17</v>
      </c>
      <c r="H934" t="s">
        <v>17</v>
      </c>
      <c r="I934" s="4" t="str">
        <f>VLOOKUP(A934, gaming_health_data!A:N, 2, FALSE)</f>
        <v>Cell Phone</v>
      </c>
      <c r="J934" t="str">
        <f>VLOOKUP(A934, gaming_health_data!A:N, 3, FALSE)</f>
        <v>Sports</v>
      </c>
      <c r="K934" t="str">
        <f>VLOOKUP(A934, gaming_health_data!A:N, 4, FALSE)</f>
        <v>Loneliness</v>
      </c>
      <c r="L934">
        <f>VLOOKUP(A934, gaming_health_data!A:N, 5, FALSE)</f>
        <v>7</v>
      </c>
      <c r="M934">
        <f>VLOOKUP(A934, gaming_health_data!A:N, 6, FALSE)</f>
        <v>551</v>
      </c>
      <c r="N934">
        <f>VLOOKUP(A934, gaming_health_data!A:N, 7, FALSE)</f>
        <v>6</v>
      </c>
      <c r="O934">
        <f>VLOOKUP(A934, gaming_health_data!A:N, 9, FALSE)</f>
        <v>87</v>
      </c>
      <c r="P934">
        <f>VLOOKUP(A934, gaming_health_data!A:N, 10, FALSE)</f>
        <v>59</v>
      </c>
      <c r="Q934">
        <f>VLOOKUP(A934, gaming_health_data!A:N, 11, FALSE)</f>
        <v>23</v>
      </c>
      <c r="R934">
        <f>VLOOKUP(A934, gaming_health_data!A:N, 12, FALSE)</f>
        <v>52</v>
      </c>
      <c r="S934">
        <f>VLOOKUP(A934, gaming_health_data!A:N, 13, FALSE)</f>
        <v>21</v>
      </c>
      <c r="T934">
        <f>VLOOKUP(A934, gaming_health_data!A:N, 14, FALSE)</f>
        <v>44</v>
      </c>
    </row>
    <row r="935" spans="1:20" ht="15.75">
      <c r="A935">
        <v>10954</v>
      </c>
      <c r="B935" t="s">
        <v>1809</v>
      </c>
      <c r="C935">
        <v>29</v>
      </c>
      <c r="D935" t="s">
        <v>27</v>
      </c>
      <c r="E935" t="s">
        <v>16</v>
      </c>
      <c r="F935" s="3">
        <v>99940</v>
      </c>
      <c r="G935" t="s">
        <v>17</v>
      </c>
      <c r="H935" t="s">
        <v>21</v>
      </c>
      <c r="I935" s="4" t="str">
        <f>VLOOKUP(A935, gaming_health_data!A:N, 2, FALSE)</f>
        <v>Tablet</v>
      </c>
      <c r="J935" t="str">
        <f>VLOOKUP(A935, gaming_health_data!A:N, 3, FALSE)</f>
        <v>Horror</v>
      </c>
      <c r="K935" t="str">
        <f>VLOOKUP(A935, gaming_health_data!A:N, 4, FALSE)</f>
        <v>Escapism</v>
      </c>
      <c r="L935">
        <f>VLOOKUP(A935, gaming_health_data!A:N, 5, FALSE)</f>
        <v>5</v>
      </c>
      <c r="M935">
        <f>VLOOKUP(A935, gaming_health_data!A:N, 6, FALSE)</f>
        <v>691</v>
      </c>
      <c r="N935">
        <f>VLOOKUP(A935, gaming_health_data!A:N, 7, FALSE)</f>
        <v>4</v>
      </c>
      <c r="O935">
        <f>VLOOKUP(A935, gaming_health_data!A:N, 9, FALSE)</f>
        <v>44</v>
      </c>
      <c r="P935">
        <f>VLOOKUP(A935, gaming_health_data!A:N, 10, FALSE)</f>
        <v>33</v>
      </c>
      <c r="Q935">
        <f>VLOOKUP(A935, gaming_health_data!A:N, 11, FALSE)</f>
        <v>17</v>
      </c>
      <c r="R935">
        <f>VLOOKUP(A935, gaming_health_data!A:N, 12, FALSE)</f>
        <v>63</v>
      </c>
      <c r="S935">
        <f>VLOOKUP(A935, gaming_health_data!A:N, 13, FALSE)</f>
        <v>26</v>
      </c>
      <c r="T935">
        <f>VLOOKUP(A935, gaming_health_data!A:N, 14, FALSE)</f>
        <v>99</v>
      </c>
    </row>
    <row r="936" spans="1:20" ht="15.75">
      <c r="A936">
        <v>10955</v>
      </c>
      <c r="B936" t="s">
        <v>1810</v>
      </c>
      <c r="C936">
        <v>29</v>
      </c>
      <c r="D936" t="s">
        <v>26</v>
      </c>
      <c r="E936" t="s">
        <v>41</v>
      </c>
      <c r="F936" s="3">
        <v>32012</v>
      </c>
      <c r="G936" t="s">
        <v>21</v>
      </c>
      <c r="H936" t="s">
        <v>21</v>
      </c>
      <c r="I936" s="4" t="str">
        <f>VLOOKUP(A936, gaming_health_data!A:N, 2, FALSE)</f>
        <v>Tablet</v>
      </c>
      <c r="J936" t="str">
        <f>VLOOKUP(A936, gaming_health_data!A:N, 3, FALSE)</f>
        <v>RPG</v>
      </c>
      <c r="K936" t="str">
        <f>VLOOKUP(A936, gaming_health_data!A:N, 4, FALSE)</f>
        <v>Challenge</v>
      </c>
      <c r="L936">
        <f>VLOOKUP(A936, gaming_health_data!A:N, 5, FALSE)</f>
        <v>1</v>
      </c>
      <c r="M936">
        <f>VLOOKUP(A936, gaming_health_data!A:N, 6, FALSE)</f>
        <v>169</v>
      </c>
      <c r="N936">
        <f>VLOOKUP(A936, gaming_health_data!A:N, 7, FALSE)</f>
        <v>9</v>
      </c>
      <c r="O936">
        <f>VLOOKUP(A936, gaming_health_data!A:N, 9, FALSE)</f>
        <v>82</v>
      </c>
      <c r="P936">
        <f>VLOOKUP(A936, gaming_health_data!A:N, 10, FALSE)</f>
        <v>1</v>
      </c>
      <c r="Q936">
        <f>VLOOKUP(A936, gaming_health_data!A:N, 11, FALSE)</f>
        <v>68</v>
      </c>
      <c r="R936">
        <f>VLOOKUP(A936, gaming_health_data!A:N, 12, FALSE)</f>
        <v>97</v>
      </c>
      <c r="S936">
        <f>VLOOKUP(A936, gaming_health_data!A:N, 13, FALSE)</f>
        <v>19</v>
      </c>
      <c r="T936">
        <f>VLOOKUP(A936, gaming_health_data!A:N, 14, FALSE)</f>
        <v>45</v>
      </c>
    </row>
    <row r="937" spans="1:20" ht="15.75">
      <c r="A937">
        <v>10956</v>
      </c>
      <c r="B937" t="s">
        <v>1811</v>
      </c>
      <c r="C937">
        <v>20</v>
      </c>
      <c r="D937" t="s">
        <v>15</v>
      </c>
      <c r="E937" t="s">
        <v>54</v>
      </c>
      <c r="F937" s="3">
        <v>151064</v>
      </c>
      <c r="G937" t="s">
        <v>21</v>
      </c>
      <c r="H937" t="s">
        <v>21</v>
      </c>
      <c r="I937" s="4" t="str">
        <f>VLOOKUP(A937, gaming_health_data!A:N, 2, FALSE)</f>
        <v>Tablet</v>
      </c>
      <c r="J937" t="str">
        <f>VLOOKUP(A937, gaming_health_data!A:N, 3, FALSE)</f>
        <v>MOBA</v>
      </c>
      <c r="K937" t="str">
        <f>VLOOKUP(A937, gaming_health_data!A:N, 4, FALSE)</f>
        <v>Social Interaction</v>
      </c>
      <c r="L937">
        <f>VLOOKUP(A937, gaming_health_data!A:N, 5, FALSE)</f>
        <v>2</v>
      </c>
      <c r="M937">
        <f>VLOOKUP(A937, gaming_health_data!A:N, 6, FALSE)</f>
        <v>676</v>
      </c>
      <c r="N937">
        <f>VLOOKUP(A937, gaming_health_data!A:N, 7, FALSE)</f>
        <v>10</v>
      </c>
      <c r="O937">
        <f>VLOOKUP(A937, gaming_health_data!A:N, 9, FALSE)</f>
        <v>55</v>
      </c>
      <c r="P937">
        <f>VLOOKUP(A937, gaming_health_data!A:N, 10, FALSE)</f>
        <v>99</v>
      </c>
      <c r="Q937">
        <f>VLOOKUP(A937, gaming_health_data!A:N, 11, FALSE)</f>
        <v>92</v>
      </c>
      <c r="R937">
        <f>VLOOKUP(A937, gaming_health_data!A:N, 12, FALSE)</f>
        <v>52</v>
      </c>
      <c r="S937">
        <f>VLOOKUP(A937, gaming_health_data!A:N, 13, FALSE)</f>
        <v>36</v>
      </c>
      <c r="T937">
        <f>VLOOKUP(A937, gaming_health_data!A:N, 14, FALSE)</f>
        <v>59</v>
      </c>
    </row>
    <row r="938" spans="1:20" ht="15.75">
      <c r="A938">
        <v>10957</v>
      </c>
      <c r="B938" t="s">
        <v>1688</v>
      </c>
      <c r="C938">
        <v>30</v>
      </c>
      <c r="D938" t="s">
        <v>26</v>
      </c>
      <c r="E938" t="s">
        <v>30</v>
      </c>
      <c r="F938" s="3">
        <v>81223</v>
      </c>
      <c r="G938" t="s">
        <v>17</v>
      </c>
      <c r="H938" t="s">
        <v>21</v>
      </c>
      <c r="I938" s="4" t="str">
        <f>VLOOKUP(A938, gaming_health_data!A:N, 2, FALSE)</f>
        <v>PC</v>
      </c>
      <c r="J938" t="str">
        <f>VLOOKUP(A938, gaming_health_data!A:N, 3, FALSE)</f>
        <v>Racing</v>
      </c>
      <c r="K938" t="str">
        <f>VLOOKUP(A938, gaming_health_data!A:N, 4, FALSE)</f>
        <v>Social Interaction</v>
      </c>
      <c r="L938">
        <f>VLOOKUP(A938, gaming_health_data!A:N, 5, FALSE)</f>
        <v>4</v>
      </c>
      <c r="M938">
        <f>VLOOKUP(A938, gaming_health_data!A:N, 6, FALSE)</f>
        <v>696</v>
      </c>
      <c r="N938">
        <f>VLOOKUP(A938, gaming_health_data!A:N, 7, FALSE)</f>
        <v>9</v>
      </c>
      <c r="O938">
        <f>VLOOKUP(A938, gaming_health_data!A:N, 9, FALSE)</f>
        <v>17</v>
      </c>
      <c r="P938">
        <f>VLOOKUP(A938, gaming_health_data!A:N, 10, FALSE)</f>
        <v>22</v>
      </c>
      <c r="Q938">
        <f>VLOOKUP(A938, gaming_health_data!A:N, 11, FALSE)</f>
        <v>4</v>
      </c>
      <c r="R938">
        <f>VLOOKUP(A938, gaming_health_data!A:N, 12, FALSE)</f>
        <v>27</v>
      </c>
      <c r="S938">
        <f>VLOOKUP(A938, gaming_health_data!A:N, 13, FALSE)</f>
        <v>31</v>
      </c>
      <c r="T938">
        <f>VLOOKUP(A938, gaming_health_data!A:N, 14, FALSE)</f>
        <v>61</v>
      </c>
    </row>
    <row r="939" spans="1:20" ht="15.75">
      <c r="A939">
        <v>10958</v>
      </c>
      <c r="B939" t="s">
        <v>1812</v>
      </c>
      <c r="C939">
        <v>27</v>
      </c>
      <c r="D939" t="s">
        <v>27</v>
      </c>
      <c r="E939" t="s">
        <v>27</v>
      </c>
      <c r="F939" s="3">
        <v>37231</v>
      </c>
      <c r="G939" t="s">
        <v>17</v>
      </c>
      <c r="H939" t="s">
        <v>21</v>
      </c>
      <c r="I939" s="4" t="str">
        <f>VLOOKUP(A939, gaming_health_data!A:N, 2, FALSE)</f>
        <v>Tablet</v>
      </c>
      <c r="J939" t="str">
        <f>VLOOKUP(A939, gaming_health_data!A:N, 3, FALSE)</f>
        <v>Fighting</v>
      </c>
      <c r="K939" t="str">
        <f>VLOOKUP(A939, gaming_health_data!A:N, 4, FALSE)</f>
        <v>Boredom</v>
      </c>
      <c r="L939">
        <f>VLOOKUP(A939, gaming_health_data!A:N, 5, FALSE)</f>
        <v>1</v>
      </c>
      <c r="M939">
        <f>VLOOKUP(A939, gaming_health_data!A:N, 6, FALSE)</f>
        <v>751</v>
      </c>
      <c r="N939">
        <f>VLOOKUP(A939, gaming_health_data!A:N, 7, FALSE)</f>
        <v>6</v>
      </c>
      <c r="O939">
        <f>VLOOKUP(A939, gaming_health_data!A:N, 9, FALSE)</f>
        <v>33</v>
      </c>
      <c r="P939">
        <f>VLOOKUP(A939, gaming_health_data!A:N, 10, FALSE)</f>
        <v>54</v>
      </c>
      <c r="Q939">
        <f>VLOOKUP(A939, gaming_health_data!A:N, 11, FALSE)</f>
        <v>24</v>
      </c>
      <c r="R939">
        <f>VLOOKUP(A939, gaming_health_data!A:N, 12, FALSE)</f>
        <v>61</v>
      </c>
      <c r="S939">
        <f>VLOOKUP(A939, gaming_health_data!A:N, 13, FALSE)</f>
        <v>8</v>
      </c>
      <c r="T939">
        <f>VLOOKUP(A939, gaming_health_data!A:N, 14, FALSE)</f>
        <v>73</v>
      </c>
    </row>
    <row r="940" spans="1:20" ht="15.75">
      <c r="A940">
        <v>10959</v>
      </c>
      <c r="B940" t="s">
        <v>1813</v>
      </c>
      <c r="C940">
        <v>30</v>
      </c>
      <c r="D940" t="s">
        <v>15</v>
      </c>
      <c r="E940" t="s">
        <v>27</v>
      </c>
      <c r="F940" s="3">
        <v>155441</v>
      </c>
      <c r="G940" t="s">
        <v>17</v>
      </c>
      <c r="H940" t="s">
        <v>17</v>
      </c>
      <c r="I940" s="4" t="str">
        <f>VLOOKUP(A940, gaming_health_data!A:N, 2, FALSE)</f>
        <v>PlayStation</v>
      </c>
      <c r="J940" t="str">
        <f>VLOOKUP(A940, gaming_health_data!A:N, 3, FALSE)</f>
        <v>Sports</v>
      </c>
      <c r="K940" t="str">
        <f>VLOOKUP(A940, gaming_health_data!A:N, 4, FALSE)</f>
        <v>Stress Relief</v>
      </c>
      <c r="L940">
        <f>VLOOKUP(A940, gaming_health_data!A:N, 5, FALSE)</f>
        <v>9</v>
      </c>
      <c r="M940">
        <f>VLOOKUP(A940, gaming_health_data!A:N, 6, FALSE)</f>
        <v>38</v>
      </c>
      <c r="N940">
        <f>VLOOKUP(A940, gaming_health_data!A:N, 7, FALSE)</f>
        <v>4</v>
      </c>
      <c r="O940">
        <f>VLOOKUP(A940, gaming_health_data!A:N, 9, FALSE)</f>
        <v>6</v>
      </c>
      <c r="P940">
        <f>VLOOKUP(A940, gaming_health_data!A:N, 10, FALSE)</f>
        <v>51</v>
      </c>
      <c r="Q940">
        <f>VLOOKUP(A940, gaming_health_data!A:N, 11, FALSE)</f>
        <v>60</v>
      </c>
      <c r="R940">
        <f>VLOOKUP(A940, gaming_health_data!A:N, 12, FALSE)</f>
        <v>67</v>
      </c>
      <c r="S940">
        <f>VLOOKUP(A940, gaming_health_data!A:N, 13, FALSE)</f>
        <v>59</v>
      </c>
      <c r="T940">
        <f>VLOOKUP(A940, gaming_health_data!A:N, 14, FALSE)</f>
        <v>58</v>
      </c>
    </row>
    <row r="941" spans="1:20" ht="15.75">
      <c r="A941">
        <v>10960</v>
      </c>
      <c r="B941" t="s">
        <v>1814</v>
      </c>
      <c r="C941">
        <v>30</v>
      </c>
      <c r="D941" t="s">
        <v>26</v>
      </c>
      <c r="E941" t="s">
        <v>53</v>
      </c>
      <c r="F941" s="3">
        <v>168960</v>
      </c>
      <c r="G941" t="s">
        <v>21</v>
      </c>
      <c r="H941" t="s">
        <v>21</v>
      </c>
      <c r="I941" s="4" t="str">
        <f>VLOOKUP(A941, gaming_health_data!A:N, 2, FALSE)</f>
        <v>Xbox</v>
      </c>
      <c r="J941" t="str">
        <f>VLOOKUP(A941, gaming_health_data!A:N, 3, FALSE)</f>
        <v>Strategy</v>
      </c>
      <c r="K941" t="str">
        <f>VLOOKUP(A941, gaming_health_data!A:N, 4, FALSE)</f>
        <v>Loneliness</v>
      </c>
      <c r="L941">
        <f>VLOOKUP(A941, gaming_health_data!A:N, 5, FALSE)</f>
        <v>11</v>
      </c>
      <c r="M941">
        <f>VLOOKUP(A941, gaming_health_data!A:N, 6, FALSE)</f>
        <v>899</v>
      </c>
      <c r="N941">
        <f>VLOOKUP(A941, gaming_health_data!A:N, 7, FALSE)</f>
        <v>7</v>
      </c>
      <c r="O941">
        <f>VLOOKUP(A941, gaming_health_data!A:N, 9, FALSE)</f>
        <v>23</v>
      </c>
      <c r="P941">
        <f>VLOOKUP(A941, gaming_health_data!A:N, 10, FALSE)</f>
        <v>56</v>
      </c>
      <c r="Q941">
        <f>VLOOKUP(A941, gaming_health_data!A:N, 11, FALSE)</f>
        <v>11</v>
      </c>
      <c r="R941">
        <f>VLOOKUP(A941, gaming_health_data!A:N, 12, FALSE)</f>
        <v>70</v>
      </c>
      <c r="S941">
        <f>VLOOKUP(A941, gaming_health_data!A:N, 13, FALSE)</f>
        <v>60</v>
      </c>
      <c r="T941">
        <f>VLOOKUP(A941, gaming_health_data!A:N, 14, FALSE)</f>
        <v>34</v>
      </c>
    </row>
    <row r="942" spans="1:20" ht="15.75">
      <c r="A942">
        <v>10961</v>
      </c>
      <c r="B942" t="s">
        <v>1815</v>
      </c>
      <c r="C942">
        <v>29</v>
      </c>
      <c r="D942" t="s">
        <v>27</v>
      </c>
      <c r="E942" t="s">
        <v>27</v>
      </c>
      <c r="F942" s="3">
        <v>12810</v>
      </c>
      <c r="G942" t="s">
        <v>21</v>
      </c>
      <c r="H942" t="s">
        <v>21</v>
      </c>
      <c r="I942" s="4" t="str">
        <f>VLOOKUP(A942, gaming_health_data!A:N, 2, FALSE)</f>
        <v>Cell Phone</v>
      </c>
      <c r="J942" t="str">
        <f>VLOOKUP(A942, gaming_health_data!A:N, 3, FALSE)</f>
        <v>Racing</v>
      </c>
      <c r="K942" t="str">
        <f>VLOOKUP(A942, gaming_health_data!A:N, 4, FALSE)</f>
        <v>Boredom</v>
      </c>
      <c r="L942">
        <f>VLOOKUP(A942, gaming_health_data!A:N, 5, FALSE)</f>
        <v>2</v>
      </c>
      <c r="M942">
        <f>VLOOKUP(A942, gaming_health_data!A:N, 6, FALSE)</f>
        <v>318</v>
      </c>
      <c r="N942">
        <f>VLOOKUP(A942, gaming_health_data!A:N, 7, FALSE)</f>
        <v>11</v>
      </c>
      <c r="O942">
        <f>VLOOKUP(A942, gaming_health_data!A:N, 9, FALSE)</f>
        <v>19</v>
      </c>
      <c r="P942">
        <f>VLOOKUP(A942, gaming_health_data!A:N, 10, FALSE)</f>
        <v>61</v>
      </c>
      <c r="Q942">
        <f>VLOOKUP(A942, gaming_health_data!A:N, 11, FALSE)</f>
        <v>41</v>
      </c>
      <c r="R942">
        <f>VLOOKUP(A942, gaming_health_data!A:N, 12, FALSE)</f>
        <v>45</v>
      </c>
      <c r="S942">
        <f>VLOOKUP(A942, gaming_health_data!A:N, 13, FALSE)</f>
        <v>24</v>
      </c>
      <c r="T942">
        <f>VLOOKUP(A942, gaming_health_data!A:N, 14, FALSE)</f>
        <v>97</v>
      </c>
    </row>
    <row r="943" spans="1:20" ht="15.75">
      <c r="A943">
        <v>10962</v>
      </c>
      <c r="B943" t="s">
        <v>1816</v>
      </c>
      <c r="C943">
        <v>23</v>
      </c>
      <c r="D943" t="s">
        <v>15</v>
      </c>
      <c r="E943" t="s">
        <v>53</v>
      </c>
      <c r="F943" s="3">
        <v>27551</v>
      </c>
      <c r="G943" t="s">
        <v>17</v>
      </c>
      <c r="H943" t="s">
        <v>17</v>
      </c>
      <c r="I943" s="4" t="str">
        <f>VLOOKUP(A943, gaming_health_data!A:N, 2, FALSE)</f>
        <v>Cell Phone</v>
      </c>
      <c r="J943" t="str">
        <f>VLOOKUP(A943, gaming_health_data!A:N, 3, FALSE)</f>
        <v>RPG</v>
      </c>
      <c r="K943" t="str">
        <f>VLOOKUP(A943, gaming_health_data!A:N, 4, FALSE)</f>
        <v>Competition</v>
      </c>
      <c r="L943">
        <f>VLOOKUP(A943, gaming_health_data!A:N, 5, FALSE)</f>
        <v>2</v>
      </c>
      <c r="M943">
        <f>VLOOKUP(A943, gaming_health_data!A:N, 6, FALSE)</f>
        <v>301</v>
      </c>
      <c r="N943">
        <f>VLOOKUP(A943, gaming_health_data!A:N, 7, FALSE)</f>
        <v>9</v>
      </c>
      <c r="O943">
        <f>VLOOKUP(A943, gaming_health_data!A:N, 9, FALSE)</f>
        <v>85</v>
      </c>
      <c r="P943">
        <f>VLOOKUP(A943, gaming_health_data!A:N, 10, FALSE)</f>
        <v>70</v>
      </c>
      <c r="Q943">
        <f>VLOOKUP(A943, gaming_health_data!A:N, 11, FALSE)</f>
        <v>85</v>
      </c>
      <c r="R943">
        <f>VLOOKUP(A943, gaming_health_data!A:N, 12, FALSE)</f>
        <v>9</v>
      </c>
      <c r="S943">
        <f>VLOOKUP(A943, gaming_health_data!A:N, 13, FALSE)</f>
        <v>42</v>
      </c>
      <c r="T943">
        <f>VLOOKUP(A943, gaming_health_data!A:N, 14, FALSE)</f>
        <v>62</v>
      </c>
    </row>
    <row r="944" spans="1:20" ht="15.75">
      <c r="A944">
        <v>10963</v>
      </c>
      <c r="B944" t="s">
        <v>1817</v>
      </c>
      <c r="C944">
        <v>23</v>
      </c>
      <c r="D944" t="s">
        <v>27</v>
      </c>
      <c r="E944" t="s">
        <v>39</v>
      </c>
      <c r="F944" s="3">
        <v>157163</v>
      </c>
      <c r="G944" t="s">
        <v>17</v>
      </c>
      <c r="H944" t="s">
        <v>21</v>
      </c>
      <c r="I944" s="4" t="str">
        <f>VLOOKUP(A944, gaming_health_data!A:N, 2, FALSE)</f>
        <v>Nintendo</v>
      </c>
      <c r="J944" t="str">
        <f>VLOOKUP(A944, gaming_health_data!A:N, 3, FALSE)</f>
        <v>Strategy</v>
      </c>
      <c r="K944" t="str">
        <f>VLOOKUP(A944, gaming_health_data!A:N, 4, FALSE)</f>
        <v>Social Interaction</v>
      </c>
      <c r="L944">
        <f>VLOOKUP(A944, gaming_health_data!A:N, 5, FALSE)</f>
        <v>5</v>
      </c>
      <c r="M944">
        <f>VLOOKUP(A944, gaming_health_data!A:N, 6, FALSE)</f>
        <v>427</v>
      </c>
      <c r="N944">
        <f>VLOOKUP(A944, gaming_health_data!A:N, 7, FALSE)</f>
        <v>11</v>
      </c>
      <c r="O944">
        <f>VLOOKUP(A944, gaming_health_data!A:N, 9, FALSE)</f>
        <v>67</v>
      </c>
      <c r="P944">
        <f>VLOOKUP(A944, gaming_health_data!A:N, 10, FALSE)</f>
        <v>12</v>
      </c>
      <c r="Q944">
        <f>VLOOKUP(A944, gaming_health_data!A:N, 11, FALSE)</f>
        <v>17</v>
      </c>
      <c r="R944">
        <f>VLOOKUP(A944, gaming_health_data!A:N, 12, FALSE)</f>
        <v>86</v>
      </c>
      <c r="S944">
        <f>VLOOKUP(A944, gaming_health_data!A:N, 13, FALSE)</f>
        <v>8</v>
      </c>
      <c r="T944">
        <f>VLOOKUP(A944, gaming_health_data!A:N, 14, FALSE)</f>
        <v>22</v>
      </c>
    </row>
    <row r="945" spans="1:20" ht="15.75">
      <c r="A945">
        <v>10964</v>
      </c>
      <c r="B945" t="s">
        <v>1818</v>
      </c>
      <c r="C945">
        <v>28</v>
      </c>
      <c r="D945" t="s">
        <v>26</v>
      </c>
      <c r="E945" t="s">
        <v>53</v>
      </c>
      <c r="F945" s="3">
        <v>2033</v>
      </c>
      <c r="G945" t="s">
        <v>21</v>
      </c>
      <c r="H945" t="s">
        <v>17</v>
      </c>
      <c r="I945" s="4" t="str">
        <f>VLOOKUP(A945, gaming_health_data!A:N, 2, FALSE)</f>
        <v>PC</v>
      </c>
      <c r="J945" t="str">
        <f>VLOOKUP(A945, gaming_health_data!A:N, 3, FALSE)</f>
        <v>Strategy</v>
      </c>
      <c r="K945" t="str">
        <f>VLOOKUP(A945, gaming_health_data!A:N, 4, FALSE)</f>
        <v>Social Interaction</v>
      </c>
      <c r="L945">
        <f>VLOOKUP(A945, gaming_health_data!A:N, 5, FALSE)</f>
        <v>8</v>
      </c>
      <c r="M945">
        <f>VLOOKUP(A945, gaming_health_data!A:N, 6, FALSE)</f>
        <v>499</v>
      </c>
      <c r="N945">
        <f>VLOOKUP(A945, gaming_health_data!A:N, 7, FALSE)</f>
        <v>5</v>
      </c>
      <c r="O945">
        <f>VLOOKUP(A945, gaming_health_data!A:N, 9, FALSE)</f>
        <v>82</v>
      </c>
      <c r="P945">
        <f>VLOOKUP(A945, gaming_health_data!A:N, 10, FALSE)</f>
        <v>73</v>
      </c>
      <c r="Q945">
        <f>VLOOKUP(A945, gaming_health_data!A:N, 11, FALSE)</f>
        <v>61</v>
      </c>
      <c r="R945">
        <f>VLOOKUP(A945, gaming_health_data!A:N, 12, FALSE)</f>
        <v>88</v>
      </c>
      <c r="S945">
        <f>VLOOKUP(A945, gaming_health_data!A:N, 13, FALSE)</f>
        <v>99</v>
      </c>
      <c r="T945">
        <f>VLOOKUP(A945, gaming_health_data!A:N, 14, FALSE)</f>
        <v>74</v>
      </c>
    </row>
    <row r="946" spans="1:20" ht="15.75">
      <c r="A946">
        <v>10965</v>
      </c>
      <c r="B946" t="s">
        <v>1819</v>
      </c>
      <c r="C946">
        <v>34</v>
      </c>
      <c r="D946" t="s">
        <v>15</v>
      </c>
      <c r="E946" t="s">
        <v>56</v>
      </c>
      <c r="F946" s="3">
        <v>107929</v>
      </c>
      <c r="G946" t="s">
        <v>17</v>
      </c>
      <c r="H946" t="s">
        <v>21</v>
      </c>
      <c r="I946" s="4" t="str">
        <f>VLOOKUP(A946, gaming_health_data!A:N, 2, FALSE)</f>
        <v>Tablet</v>
      </c>
      <c r="J946" t="str">
        <f>VLOOKUP(A946, gaming_health_data!A:N, 3, FALSE)</f>
        <v>Racing</v>
      </c>
      <c r="K946" t="str">
        <f>VLOOKUP(A946, gaming_health_data!A:N, 4, FALSE)</f>
        <v>Habit</v>
      </c>
      <c r="L946">
        <f>VLOOKUP(A946, gaming_health_data!A:N, 5, FALSE)</f>
        <v>6</v>
      </c>
      <c r="M946">
        <f>VLOOKUP(A946, gaming_health_data!A:N, 6, FALSE)</f>
        <v>915</v>
      </c>
      <c r="N946">
        <f>VLOOKUP(A946, gaming_health_data!A:N, 7, FALSE)</f>
        <v>4</v>
      </c>
      <c r="O946">
        <f>VLOOKUP(A946, gaming_health_data!A:N, 9, FALSE)</f>
        <v>39</v>
      </c>
      <c r="P946">
        <f>VLOOKUP(A946, gaming_health_data!A:N, 10, FALSE)</f>
        <v>45</v>
      </c>
      <c r="Q946">
        <f>VLOOKUP(A946, gaming_health_data!A:N, 11, FALSE)</f>
        <v>38</v>
      </c>
      <c r="R946">
        <f>VLOOKUP(A946, gaming_health_data!A:N, 12, FALSE)</f>
        <v>15</v>
      </c>
      <c r="S946">
        <f>VLOOKUP(A946, gaming_health_data!A:N, 13, FALSE)</f>
        <v>61</v>
      </c>
      <c r="T946">
        <f>VLOOKUP(A946, gaming_health_data!A:N, 14, FALSE)</f>
        <v>30</v>
      </c>
    </row>
    <row r="947" spans="1:20" ht="15.75">
      <c r="A947">
        <v>10966</v>
      </c>
      <c r="B947" t="s">
        <v>1820</v>
      </c>
      <c r="C947">
        <v>30</v>
      </c>
      <c r="D947" t="s">
        <v>15</v>
      </c>
      <c r="E947" t="s">
        <v>41</v>
      </c>
      <c r="F947" s="3">
        <v>64485</v>
      </c>
      <c r="G947" t="s">
        <v>17</v>
      </c>
      <c r="H947" t="s">
        <v>21</v>
      </c>
      <c r="I947" s="4" t="str">
        <f>VLOOKUP(A947, gaming_health_data!A:N, 2, FALSE)</f>
        <v>Nintendo</v>
      </c>
      <c r="J947" t="str">
        <f>VLOOKUP(A947, gaming_health_data!A:N, 3, FALSE)</f>
        <v>Racing</v>
      </c>
      <c r="K947" t="str">
        <f>VLOOKUP(A947, gaming_health_data!A:N, 4, FALSE)</f>
        <v>Competition</v>
      </c>
      <c r="L947">
        <f>VLOOKUP(A947, gaming_health_data!A:N, 5, FALSE)</f>
        <v>2</v>
      </c>
      <c r="M947">
        <f>VLOOKUP(A947, gaming_health_data!A:N, 6, FALSE)</f>
        <v>741</v>
      </c>
      <c r="N947">
        <f>VLOOKUP(A947, gaming_health_data!A:N, 7, FALSE)</f>
        <v>6</v>
      </c>
      <c r="O947">
        <f>VLOOKUP(A947, gaming_health_data!A:N, 9, FALSE)</f>
        <v>3</v>
      </c>
      <c r="P947">
        <f>VLOOKUP(A947, gaming_health_data!A:N, 10, FALSE)</f>
        <v>95</v>
      </c>
      <c r="Q947">
        <f>VLOOKUP(A947, gaming_health_data!A:N, 11, FALSE)</f>
        <v>92</v>
      </c>
      <c r="R947">
        <f>VLOOKUP(A947, gaming_health_data!A:N, 12, FALSE)</f>
        <v>69</v>
      </c>
      <c r="S947">
        <f>VLOOKUP(A947, gaming_health_data!A:N, 13, FALSE)</f>
        <v>33</v>
      </c>
      <c r="T947">
        <f>VLOOKUP(A947, gaming_health_data!A:N, 14, FALSE)</f>
        <v>79</v>
      </c>
    </row>
    <row r="948" spans="1:20" ht="15.75">
      <c r="A948">
        <v>10967</v>
      </c>
      <c r="B948" t="s">
        <v>1821</v>
      </c>
      <c r="C948">
        <v>31</v>
      </c>
      <c r="D948" t="s">
        <v>27</v>
      </c>
      <c r="E948" t="s">
        <v>41</v>
      </c>
      <c r="F948" s="3">
        <v>19714</v>
      </c>
      <c r="G948" t="s">
        <v>17</v>
      </c>
      <c r="H948" t="s">
        <v>21</v>
      </c>
      <c r="I948" s="4" t="str">
        <f>VLOOKUP(A948, gaming_health_data!A:N, 2, FALSE)</f>
        <v>Xbox</v>
      </c>
      <c r="J948" t="str">
        <f>VLOOKUP(A948, gaming_health_data!A:N, 3, FALSE)</f>
        <v>Racing</v>
      </c>
      <c r="K948" t="str">
        <f>VLOOKUP(A948, gaming_health_data!A:N, 4, FALSE)</f>
        <v>Habit</v>
      </c>
      <c r="L948">
        <f>VLOOKUP(A948, gaming_health_data!A:N, 5, FALSE)</f>
        <v>9</v>
      </c>
      <c r="M948">
        <f>VLOOKUP(A948, gaming_health_data!A:N, 6, FALSE)</f>
        <v>635</v>
      </c>
      <c r="N948">
        <f>VLOOKUP(A948, gaming_health_data!A:N, 7, FALSE)</f>
        <v>10</v>
      </c>
      <c r="O948">
        <f>VLOOKUP(A948, gaming_health_data!A:N, 9, FALSE)</f>
        <v>43</v>
      </c>
      <c r="P948">
        <f>VLOOKUP(A948, gaming_health_data!A:N, 10, FALSE)</f>
        <v>89</v>
      </c>
      <c r="Q948">
        <f>VLOOKUP(A948, gaming_health_data!A:N, 11, FALSE)</f>
        <v>38</v>
      </c>
      <c r="R948">
        <f>VLOOKUP(A948, gaming_health_data!A:N, 12, FALSE)</f>
        <v>89</v>
      </c>
      <c r="S948">
        <f>VLOOKUP(A948, gaming_health_data!A:N, 13, FALSE)</f>
        <v>17</v>
      </c>
      <c r="T948">
        <f>VLOOKUP(A948, gaming_health_data!A:N, 14, FALSE)</f>
        <v>24</v>
      </c>
    </row>
    <row r="949" spans="1:20" ht="15.75">
      <c r="A949">
        <v>10968</v>
      </c>
      <c r="B949" t="s">
        <v>1822</v>
      </c>
      <c r="C949">
        <v>26</v>
      </c>
      <c r="D949" t="s">
        <v>26</v>
      </c>
      <c r="E949" t="s">
        <v>39</v>
      </c>
      <c r="F949" s="3">
        <v>55254</v>
      </c>
      <c r="G949" t="s">
        <v>21</v>
      </c>
      <c r="H949" t="s">
        <v>21</v>
      </c>
      <c r="I949" s="4" t="str">
        <f>VLOOKUP(A949, gaming_health_data!A:N, 2, FALSE)</f>
        <v>PC</v>
      </c>
      <c r="J949" t="str">
        <f>VLOOKUP(A949, gaming_health_data!A:N, 3, FALSE)</f>
        <v>Survival</v>
      </c>
      <c r="K949" t="str">
        <f>VLOOKUP(A949, gaming_health_data!A:N, 4, FALSE)</f>
        <v>Challenge</v>
      </c>
      <c r="L949">
        <f>VLOOKUP(A949, gaming_health_data!A:N, 5, FALSE)</f>
        <v>4</v>
      </c>
      <c r="M949">
        <f>VLOOKUP(A949, gaming_health_data!A:N, 6, FALSE)</f>
        <v>531</v>
      </c>
      <c r="N949">
        <f>VLOOKUP(A949, gaming_health_data!A:N, 7, FALSE)</f>
        <v>10</v>
      </c>
      <c r="O949">
        <f>VLOOKUP(A949, gaming_health_data!A:N, 9, FALSE)</f>
        <v>47</v>
      </c>
      <c r="P949">
        <f>VLOOKUP(A949, gaming_health_data!A:N, 10, FALSE)</f>
        <v>54</v>
      </c>
      <c r="Q949">
        <f>VLOOKUP(A949, gaming_health_data!A:N, 11, FALSE)</f>
        <v>29</v>
      </c>
      <c r="R949">
        <f>VLOOKUP(A949, gaming_health_data!A:N, 12, FALSE)</f>
        <v>30</v>
      </c>
      <c r="S949">
        <f>VLOOKUP(A949, gaming_health_data!A:N, 13, FALSE)</f>
        <v>29</v>
      </c>
      <c r="T949">
        <f>VLOOKUP(A949, gaming_health_data!A:N, 14, FALSE)</f>
        <v>60</v>
      </c>
    </row>
    <row r="950" spans="1:20" ht="15.75">
      <c r="A950">
        <v>10969</v>
      </c>
      <c r="B950" t="s">
        <v>1823</v>
      </c>
      <c r="C950">
        <v>29</v>
      </c>
      <c r="D950" t="s">
        <v>15</v>
      </c>
      <c r="E950" t="s">
        <v>30</v>
      </c>
      <c r="F950" s="3">
        <v>124104</v>
      </c>
      <c r="G950" t="s">
        <v>17</v>
      </c>
      <c r="H950" t="s">
        <v>17</v>
      </c>
      <c r="I950" s="4" t="str">
        <f>VLOOKUP(A950, gaming_health_data!A:N, 2, FALSE)</f>
        <v>Xbox</v>
      </c>
      <c r="J950" t="str">
        <f>VLOOKUP(A950, gaming_health_data!A:N, 3, FALSE)</f>
        <v>MOBA</v>
      </c>
      <c r="K950" t="str">
        <f>VLOOKUP(A950, gaming_health_data!A:N, 4, FALSE)</f>
        <v>Relaxation</v>
      </c>
      <c r="L950">
        <f>VLOOKUP(A950, gaming_health_data!A:N, 5, FALSE)</f>
        <v>11</v>
      </c>
      <c r="M950">
        <f>VLOOKUP(A950, gaming_health_data!A:N, 6, FALSE)</f>
        <v>357</v>
      </c>
      <c r="N950">
        <f>VLOOKUP(A950, gaming_health_data!A:N, 7, FALSE)</f>
        <v>5</v>
      </c>
      <c r="O950">
        <f>VLOOKUP(A950, gaming_health_data!A:N, 9, FALSE)</f>
        <v>26</v>
      </c>
      <c r="P950">
        <f>VLOOKUP(A950, gaming_health_data!A:N, 10, FALSE)</f>
        <v>12</v>
      </c>
      <c r="Q950">
        <f>VLOOKUP(A950, gaming_health_data!A:N, 11, FALSE)</f>
        <v>50</v>
      </c>
      <c r="R950">
        <f>VLOOKUP(A950, gaming_health_data!A:N, 12, FALSE)</f>
        <v>9</v>
      </c>
      <c r="S950">
        <f>VLOOKUP(A950, gaming_health_data!A:N, 13, FALSE)</f>
        <v>25</v>
      </c>
      <c r="T950">
        <f>VLOOKUP(A950, gaming_health_data!A:N, 14, FALSE)</f>
        <v>52</v>
      </c>
    </row>
    <row r="951" spans="1:20" ht="15.75">
      <c r="A951">
        <v>10970</v>
      </c>
      <c r="B951" t="s">
        <v>1824</v>
      </c>
      <c r="C951">
        <v>18</v>
      </c>
      <c r="D951" t="s">
        <v>26</v>
      </c>
      <c r="E951" t="s">
        <v>39</v>
      </c>
      <c r="F951" s="3">
        <v>68886</v>
      </c>
      <c r="G951" t="s">
        <v>17</v>
      </c>
      <c r="H951" t="s">
        <v>21</v>
      </c>
      <c r="I951" s="4" t="str">
        <f>VLOOKUP(A951, gaming_health_data!A:N, 2, FALSE)</f>
        <v>Xbox</v>
      </c>
      <c r="J951" t="str">
        <f>VLOOKUP(A951, gaming_health_data!A:N, 3, FALSE)</f>
        <v>Fighting</v>
      </c>
      <c r="K951" t="str">
        <f>VLOOKUP(A951, gaming_health_data!A:N, 4, FALSE)</f>
        <v>Relaxation</v>
      </c>
      <c r="L951">
        <f>VLOOKUP(A951, gaming_health_data!A:N, 5, FALSE)</f>
        <v>2</v>
      </c>
      <c r="M951">
        <f>VLOOKUP(A951, gaming_health_data!A:N, 6, FALSE)</f>
        <v>805</v>
      </c>
      <c r="N951">
        <f>VLOOKUP(A951, gaming_health_data!A:N, 7, FALSE)</f>
        <v>11</v>
      </c>
      <c r="O951">
        <f>VLOOKUP(A951, gaming_health_data!A:N, 9, FALSE)</f>
        <v>16</v>
      </c>
      <c r="P951">
        <f>VLOOKUP(A951, gaming_health_data!A:N, 10, FALSE)</f>
        <v>51</v>
      </c>
      <c r="Q951">
        <f>VLOOKUP(A951, gaming_health_data!A:N, 11, FALSE)</f>
        <v>16</v>
      </c>
      <c r="R951">
        <f>VLOOKUP(A951, gaming_health_data!A:N, 12, FALSE)</f>
        <v>56</v>
      </c>
      <c r="S951">
        <f>VLOOKUP(A951, gaming_health_data!A:N, 13, FALSE)</f>
        <v>82</v>
      </c>
      <c r="T951">
        <f>VLOOKUP(A951, gaming_health_data!A:N, 14, FALSE)</f>
        <v>79</v>
      </c>
    </row>
    <row r="952" spans="1:20" ht="15.75">
      <c r="A952">
        <v>10971</v>
      </c>
      <c r="B952" t="s">
        <v>1825</v>
      </c>
      <c r="C952">
        <v>33</v>
      </c>
      <c r="D952" t="s">
        <v>26</v>
      </c>
      <c r="E952" t="s">
        <v>56</v>
      </c>
      <c r="F952" s="3">
        <v>10449</v>
      </c>
      <c r="G952" t="s">
        <v>17</v>
      </c>
      <c r="H952" t="s">
        <v>21</v>
      </c>
      <c r="I952" s="4" t="str">
        <f>VLOOKUP(A952, gaming_health_data!A:N, 2, FALSE)</f>
        <v>PlayStation</v>
      </c>
      <c r="J952" t="str">
        <f>VLOOKUP(A952, gaming_health_data!A:N, 3, FALSE)</f>
        <v>MOBA</v>
      </c>
      <c r="K952" t="str">
        <f>VLOOKUP(A952, gaming_health_data!A:N, 4, FALSE)</f>
        <v>Entertainment</v>
      </c>
      <c r="L952">
        <f>VLOOKUP(A952, gaming_health_data!A:N, 5, FALSE)</f>
        <v>7</v>
      </c>
      <c r="M952">
        <f>VLOOKUP(A952, gaming_health_data!A:N, 6, FALSE)</f>
        <v>897</v>
      </c>
      <c r="N952">
        <f>VLOOKUP(A952, gaming_health_data!A:N, 7, FALSE)</f>
        <v>5</v>
      </c>
      <c r="O952">
        <f>VLOOKUP(A952, gaming_health_data!A:N, 9, FALSE)</f>
        <v>54</v>
      </c>
      <c r="P952">
        <f>VLOOKUP(A952, gaming_health_data!A:N, 10, FALSE)</f>
        <v>8</v>
      </c>
      <c r="Q952">
        <f>VLOOKUP(A952, gaming_health_data!A:N, 11, FALSE)</f>
        <v>95</v>
      </c>
      <c r="R952">
        <f>VLOOKUP(A952, gaming_health_data!A:N, 12, FALSE)</f>
        <v>68</v>
      </c>
      <c r="S952">
        <f>VLOOKUP(A952, gaming_health_data!A:N, 13, FALSE)</f>
        <v>87</v>
      </c>
      <c r="T952">
        <f>VLOOKUP(A952, gaming_health_data!A:N, 14, FALSE)</f>
        <v>5</v>
      </c>
    </row>
    <row r="953" spans="1:20" ht="15.75">
      <c r="A953">
        <v>10972</v>
      </c>
      <c r="B953" t="s">
        <v>1826</v>
      </c>
      <c r="C953">
        <v>19</v>
      </c>
      <c r="D953" t="s">
        <v>15</v>
      </c>
      <c r="E953" t="s">
        <v>44</v>
      </c>
      <c r="F953" s="3">
        <v>68076</v>
      </c>
      <c r="G953" t="s">
        <v>17</v>
      </c>
      <c r="H953" t="s">
        <v>21</v>
      </c>
      <c r="I953" s="4" t="str">
        <f>VLOOKUP(A953, gaming_health_data!A:N, 2, FALSE)</f>
        <v>Tablet</v>
      </c>
      <c r="J953" t="str">
        <f>VLOOKUP(A953, gaming_health_data!A:N, 3, FALSE)</f>
        <v>Strategy</v>
      </c>
      <c r="K953" t="str">
        <f>VLOOKUP(A953, gaming_health_data!A:N, 4, FALSE)</f>
        <v>Loneliness</v>
      </c>
      <c r="L953">
        <f>VLOOKUP(A953, gaming_health_data!A:N, 5, FALSE)</f>
        <v>1</v>
      </c>
      <c r="M953">
        <f>VLOOKUP(A953, gaming_health_data!A:N, 6, FALSE)</f>
        <v>240</v>
      </c>
      <c r="N953">
        <f>VLOOKUP(A953, gaming_health_data!A:N, 7, FALSE)</f>
        <v>9</v>
      </c>
      <c r="O953">
        <f>VLOOKUP(A953, gaming_health_data!A:N, 9, FALSE)</f>
        <v>72</v>
      </c>
      <c r="P953">
        <f>VLOOKUP(A953, gaming_health_data!A:N, 10, FALSE)</f>
        <v>4</v>
      </c>
      <c r="Q953">
        <f>VLOOKUP(A953, gaming_health_data!A:N, 11, FALSE)</f>
        <v>46</v>
      </c>
      <c r="R953">
        <f>VLOOKUP(A953, gaming_health_data!A:N, 12, FALSE)</f>
        <v>57</v>
      </c>
      <c r="S953">
        <f>VLOOKUP(A953, gaming_health_data!A:N, 13, FALSE)</f>
        <v>77</v>
      </c>
      <c r="T953">
        <f>VLOOKUP(A953, gaming_health_data!A:N, 14, FALSE)</f>
        <v>7</v>
      </c>
    </row>
    <row r="954" spans="1:20" ht="15.75">
      <c r="A954">
        <v>10973</v>
      </c>
      <c r="B954" t="s">
        <v>1827</v>
      </c>
      <c r="C954">
        <v>31</v>
      </c>
      <c r="D954" t="s">
        <v>15</v>
      </c>
      <c r="E954" t="s">
        <v>49</v>
      </c>
      <c r="F954" s="3">
        <v>192966</v>
      </c>
      <c r="G954" t="s">
        <v>17</v>
      </c>
      <c r="H954" t="s">
        <v>17</v>
      </c>
      <c r="I954" s="4" t="str">
        <f>VLOOKUP(A954, gaming_health_data!A:N, 2, FALSE)</f>
        <v>Nintendo</v>
      </c>
      <c r="J954" t="str">
        <f>VLOOKUP(A954, gaming_health_data!A:N, 3, FALSE)</f>
        <v>Strategy</v>
      </c>
      <c r="K954" t="str">
        <f>VLOOKUP(A954, gaming_health_data!A:N, 4, FALSE)</f>
        <v>Relaxation</v>
      </c>
      <c r="L954">
        <f>VLOOKUP(A954, gaming_health_data!A:N, 5, FALSE)</f>
        <v>6</v>
      </c>
      <c r="M954">
        <f>VLOOKUP(A954, gaming_health_data!A:N, 6, FALSE)</f>
        <v>210</v>
      </c>
      <c r="N954">
        <f>VLOOKUP(A954, gaming_health_data!A:N, 7, FALSE)</f>
        <v>11</v>
      </c>
      <c r="O954">
        <f>VLOOKUP(A954, gaming_health_data!A:N, 9, FALSE)</f>
        <v>88</v>
      </c>
      <c r="P954">
        <f>VLOOKUP(A954, gaming_health_data!A:N, 10, FALSE)</f>
        <v>64</v>
      </c>
      <c r="Q954">
        <f>VLOOKUP(A954, gaming_health_data!A:N, 11, FALSE)</f>
        <v>21</v>
      </c>
      <c r="R954">
        <f>VLOOKUP(A954, gaming_health_data!A:N, 12, FALSE)</f>
        <v>4</v>
      </c>
      <c r="S954">
        <f>VLOOKUP(A954, gaming_health_data!A:N, 13, FALSE)</f>
        <v>67</v>
      </c>
      <c r="T954">
        <f>VLOOKUP(A954, gaming_health_data!A:N, 14, FALSE)</f>
        <v>34</v>
      </c>
    </row>
    <row r="955" spans="1:20" ht="15.75">
      <c r="A955">
        <v>10974</v>
      </c>
      <c r="B955" t="s">
        <v>1828</v>
      </c>
      <c r="C955">
        <v>25</v>
      </c>
      <c r="D955" t="s">
        <v>27</v>
      </c>
      <c r="E955" t="s">
        <v>22</v>
      </c>
      <c r="F955" s="3">
        <v>164956</v>
      </c>
      <c r="G955" t="s">
        <v>17</v>
      </c>
      <c r="H955" t="s">
        <v>17</v>
      </c>
      <c r="I955" s="4" t="str">
        <f>VLOOKUP(A955, gaming_health_data!A:N, 2, FALSE)</f>
        <v>Tablet</v>
      </c>
      <c r="J955" t="str">
        <f>VLOOKUP(A955, gaming_health_data!A:N, 3, FALSE)</f>
        <v>Racing</v>
      </c>
      <c r="K955" t="str">
        <f>VLOOKUP(A955, gaming_health_data!A:N, 4, FALSE)</f>
        <v>Competition</v>
      </c>
      <c r="L955">
        <f>VLOOKUP(A955, gaming_health_data!A:N, 5, FALSE)</f>
        <v>5</v>
      </c>
      <c r="M955">
        <f>VLOOKUP(A955, gaming_health_data!A:N, 6, FALSE)</f>
        <v>925</v>
      </c>
      <c r="N955">
        <f>VLOOKUP(A955, gaming_health_data!A:N, 7, FALSE)</f>
        <v>5</v>
      </c>
      <c r="O955">
        <f>VLOOKUP(A955, gaming_health_data!A:N, 9, FALSE)</f>
        <v>2</v>
      </c>
      <c r="P955">
        <f>VLOOKUP(A955, gaming_health_data!A:N, 10, FALSE)</f>
        <v>56</v>
      </c>
      <c r="Q955">
        <f>VLOOKUP(A955, gaming_health_data!A:N, 11, FALSE)</f>
        <v>21</v>
      </c>
      <c r="R955">
        <f>VLOOKUP(A955, gaming_health_data!A:N, 12, FALSE)</f>
        <v>70</v>
      </c>
      <c r="S955">
        <f>VLOOKUP(A955, gaming_health_data!A:N, 13, FALSE)</f>
        <v>97</v>
      </c>
      <c r="T955">
        <f>VLOOKUP(A955, gaming_health_data!A:N, 14, FALSE)</f>
        <v>21</v>
      </c>
    </row>
    <row r="956" spans="1:20" ht="15.75">
      <c r="A956">
        <v>10975</v>
      </c>
      <c r="B956" t="s">
        <v>1829</v>
      </c>
      <c r="C956">
        <v>23</v>
      </c>
      <c r="D956" t="s">
        <v>26</v>
      </c>
      <c r="E956" t="s">
        <v>16</v>
      </c>
      <c r="F956" s="3">
        <v>152923</v>
      </c>
      <c r="G956" t="s">
        <v>21</v>
      </c>
      <c r="H956" t="s">
        <v>21</v>
      </c>
      <c r="I956" s="4" t="str">
        <f>VLOOKUP(A956, gaming_health_data!A:N, 2, FALSE)</f>
        <v>Nintendo</v>
      </c>
      <c r="J956" t="str">
        <f>VLOOKUP(A956, gaming_health_data!A:N, 3, FALSE)</f>
        <v>MMORPG</v>
      </c>
      <c r="K956" t="str">
        <f>VLOOKUP(A956, gaming_health_data!A:N, 4, FALSE)</f>
        <v>Escapism</v>
      </c>
      <c r="L956">
        <f>VLOOKUP(A956, gaming_health_data!A:N, 5, FALSE)</f>
        <v>3</v>
      </c>
      <c r="M956">
        <f>VLOOKUP(A956, gaming_health_data!A:N, 6, FALSE)</f>
        <v>816</v>
      </c>
      <c r="N956">
        <f>VLOOKUP(A956, gaming_health_data!A:N, 7, FALSE)</f>
        <v>10</v>
      </c>
      <c r="O956">
        <f>VLOOKUP(A956, gaming_health_data!A:N, 9, FALSE)</f>
        <v>80</v>
      </c>
      <c r="P956">
        <f>VLOOKUP(A956, gaming_health_data!A:N, 10, FALSE)</f>
        <v>44</v>
      </c>
      <c r="Q956">
        <f>VLOOKUP(A956, gaming_health_data!A:N, 11, FALSE)</f>
        <v>70</v>
      </c>
      <c r="R956">
        <f>VLOOKUP(A956, gaming_health_data!A:N, 12, FALSE)</f>
        <v>80</v>
      </c>
      <c r="S956">
        <f>VLOOKUP(A956, gaming_health_data!A:N, 13, FALSE)</f>
        <v>18</v>
      </c>
      <c r="T956">
        <f>VLOOKUP(A956, gaming_health_data!A:N, 14, FALSE)</f>
        <v>86</v>
      </c>
    </row>
    <row r="957" spans="1:20" ht="15.75">
      <c r="A957">
        <v>10976</v>
      </c>
      <c r="B957" t="s">
        <v>1830</v>
      </c>
      <c r="C957">
        <v>26</v>
      </c>
      <c r="D957" t="s">
        <v>26</v>
      </c>
      <c r="E957" t="s">
        <v>27</v>
      </c>
      <c r="F957" s="3">
        <v>133471</v>
      </c>
      <c r="G957" t="s">
        <v>17</v>
      </c>
      <c r="H957" t="s">
        <v>17</v>
      </c>
      <c r="I957" s="4" t="str">
        <f>VLOOKUP(A957, gaming_health_data!A:N, 2, FALSE)</f>
        <v>PlayStation</v>
      </c>
      <c r="J957" t="str">
        <f>VLOOKUP(A957, gaming_health_data!A:N, 3, FALSE)</f>
        <v>Racing</v>
      </c>
      <c r="K957" t="str">
        <f>VLOOKUP(A957, gaming_health_data!A:N, 4, FALSE)</f>
        <v>Entertainment</v>
      </c>
      <c r="L957">
        <f>VLOOKUP(A957, gaming_health_data!A:N, 5, FALSE)</f>
        <v>8</v>
      </c>
      <c r="M957">
        <f>VLOOKUP(A957, gaming_health_data!A:N, 6, FALSE)</f>
        <v>839</v>
      </c>
      <c r="N957">
        <f>VLOOKUP(A957, gaming_health_data!A:N, 7, FALSE)</f>
        <v>8</v>
      </c>
      <c r="O957">
        <f>VLOOKUP(A957, gaming_health_data!A:N, 9, FALSE)</f>
        <v>73</v>
      </c>
      <c r="P957">
        <f>VLOOKUP(A957, gaming_health_data!A:N, 10, FALSE)</f>
        <v>29</v>
      </c>
      <c r="Q957">
        <f>VLOOKUP(A957, gaming_health_data!A:N, 11, FALSE)</f>
        <v>53</v>
      </c>
      <c r="R957">
        <f>VLOOKUP(A957, gaming_health_data!A:N, 12, FALSE)</f>
        <v>10</v>
      </c>
      <c r="S957">
        <f>VLOOKUP(A957, gaming_health_data!A:N, 13, FALSE)</f>
        <v>52</v>
      </c>
      <c r="T957">
        <f>VLOOKUP(A957, gaming_health_data!A:N, 14, FALSE)</f>
        <v>23</v>
      </c>
    </row>
    <row r="958" spans="1:20" ht="15.75">
      <c r="A958">
        <v>10977</v>
      </c>
      <c r="B958" t="s">
        <v>1831</v>
      </c>
      <c r="C958">
        <v>25</v>
      </c>
      <c r="D958" t="s">
        <v>26</v>
      </c>
      <c r="E958" t="s">
        <v>22</v>
      </c>
      <c r="F958" s="3">
        <v>184705</v>
      </c>
      <c r="G958" t="s">
        <v>17</v>
      </c>
      <c r="H958" t="s">
        <v>21</v>
      </c>
      <c r="I958" s="4" t="str">
        <f>VLOOKUP(A958, gaming_health_data!A:N, 2, FALSE)</f>
        <v>PlayStation</v>
      </c>
      <c r="J958" t="str">
        <f>VLOOKUP(A958, gaming_health_data!A:N, 3, FALSE)</f>
        <v>Fighting</v>
      </c>
      <c r="K958" t="str">
        <f>VLOOKUP(A958, gaming_health_data!A:N, 4, FALSE)</f>
        <v>Habit</v>
      </c>
      <c r="L958">
        <f>VLOOKUP(A958, gaming_health_data!A:N, 5, FALSE)</f>
        <v>6</v>
      </c>
      <c r="M958">
        <f>VLOOKUP(A958, gaming_health_data!A:N, 6, FALSE)</f>
        <v>268</v>
      </c>
      <c r="N958">
        <f>VLOOKUP(A958, gaming_health_data!A:N, 7, FALSE)</f>
        <v>5</v>
      </c>
      <c r="O958">
        <f>VLOOKUP(A958, gaming_health_data!A:N, 9, FALSE)</f>
        <v>96</v>
      </c>
      <c r="P958">
        <f>VLOOKUP(A958, gaming_health_data!A:N, 10, FALSE)</f>
        <v>81</v>
      </c>
      <c r="Q958">
        <f>VLOOKUP(A958, gaming_health_data!A:N, 11, FALSE)</f>
        <v>19</v>
      </c>
      <c r="R958">
        <f>VLOOKUP(A958, gaming_health_data!A:N, 12, FALSE)</f>
        <v>42</v>
      </c>
      <c r="S958">
        <f>VLOOKUP(A958, gaming_health_data!A:N, 13, FALSE)</f>
        <v>21</v>
      </c>
      <c r="T958">
        <f>VLOOKUP(A958, gaming_health_data!A:N, 14, FALSE)</f>
        <v>85</v>
      </c>
    </row>
    <row r="959" spans="1:20" ht="15.75">
      <c r="A959">
        <v>10978</v>
      </c>
      <c r="B959" t="s">
        <v>1832</v>
      </c>
      <c r="C959">
        <v>30</v>
      </c>
      <c r="D959" t="s">
        <v>26</v>
      </c>
      <c r="E959" t="s">
        <v>49</v>
      </c>
      <c r="F959" s="3">
        <v>180333</v>
      </c>
      <c r="G959" t="s">
        <v>17</v>
      </c>
      <c r="H959" t="s">
        <v>21</v>
      </c>
      <c r="I959" s="4" t="str">
        <f>VLOOKUP(A959, gaming_health_data!A:N, 2, FALSE)</f>
        <v>Cell Phone</v>
      </c>
      <c r="J959" t="str">
        <f>VLOOKUP(A959, gaming_health_data!A:N, 3, FALSE)</f>
        <v>MMORPG</v>
      </c>
      <c r="K959" t="str">
        <f>VLOOKUP(A959, gaming_health_data!A:N, 4, FALSE)</f>
        <v>Stress Relief</v>
      </c>
      <c r="L959">
        <f>VLOOKUP(A959, gaming_health_data!A:N, 5, FALSE)</f>
        <v>11</v>
      </c>
      <c r="M959">
        <f>VLOOKUP(A959, gaming_health_data!A:N, 6, FALSE)</f>
        <v>297</v>
      </c>
      <c r="N959">
        <f>VLOOKUP(A959, gaming_health_data!A:N, 7, FALSE)</f>
        <v>6</v>
      </c>
      <c r="O959">
        <f>VLOOKUP(A959, gaming_health_data!A:N, 9, FALSE)</f>
        <v>65</v>
      </c>
      <c r="P959">
        <f>VLOOKUP(A959, gaming_health_data!A:N, 10, FALSE)</f>
        <v>18</v>
      </c>
      <c r="Q959">
        <f>VLOOKUP(A959, gaming_health_data!A:N, 11, FALSE)</f>
        <v>96</v>
      </c>
      <c r="R959">
        <f>VLOOKUP(A959, gaming_health_data!A:N, 12, FALSE)</f>
        <v>66</v>
      </c>
      <c r="S959">
        <f>VLOOKUP(A959, gaming_health_data!A:N, 13, FALSE)</f>
        <v>2</v>
      </c>
      <c r="T959">
        <f>VLOOKUP(A959, gaming_health_data!A:N, 14, FALSE)</f>
        <v>33</v>
      </c>
    </row>
    <row r="960" spans="1:20" ht="15.75">
      <c r="A960">
        <v>10979</v>
      </c>
      <c r="B960" t="s">
        <v>1833</v>
      </c>
      <c r="C960">
        <v>25</v>
      </c>
      <c r="D960" t="s">
        <v>15</v>
      </c>
      <c r="E960" t="s">
        <v>44</v>
      </c>
      <c r="F960" s="3">
        <v>134285</v>
      </c>
      <c r="G960" t="s">
        <v>21</v>
      </c>
      <c r="H960" t="s">
        <v>17</v>
      </c>
      <c r="I960" s="4" t="str">
        <f>VLOOKUP(A960, gaming_health_data!A:N, 2, FALSE)</f>
        <v>Tablet</v>
      </c>
      <c r="J960" t="str">
        <f>VLOOKUP(A960, gaming_health_data!A:N, 3, FALSE)</f>
        <v>Survival</v>
      </c>
      <c r="K960" t="str">
        <f>VLOOKUP(A960, gaming_health_data!A:N, 4, FALSE)</f>
        <v>Habit</v>
      </c>
      <c r="L960">
        <f>VLOOKUP(A960, gaming_health_data!A:N, 5, FALSE)</f>
        <v>3</v>
      </c>
      <c r="M960">
        <f>VLOOKUP(A960, gaming_health_data!A:N, 6, FALSE)</f>
        <v>139</v>
      </c>
      <c r="N960">
        <f>VLOOKUP(A960, gaming_health_data!A:N, 7, FALSE)</f>
        <v>10</v>
      </c>
      <c r="O960">
        <f>VLOOKUP(A960, gaming_health_data!A:N, 9, FALSE)</f>
        <v>80</v>
      </c>
      <c r="P960">
        <f>VLOOKUP(A960, gaming_health_data!A:N, 10, FALSE)</f>
        <v>80</v>
      </c>
      <c r="Q960">
        <f>VLOOKUP(A960, gaming_health_data!A:N, 11, FALSE)</f>
        <v>89</v>
      </c>
      <c r="R960">
        <f>VLOOKUP(A960, gaming_health_data!A:N, 12, FALSE)</f>
        <v>11</v>
      </c>
      <c r="S960">
        <f>VLOOKUP(A960, gaming_health_data!A:N, 13, FALSE)</f>
        <v>1</v>
      </c>
      <c r="T960">
        <f>VLOOKUP(A960, gaming_health_data!A:N, 14, FALSE)</f>
        <v>81</v>
      </c>
    </row>
    <row r="961" spans="1:20" ht="15.75">
      <c r="A961">
        <v>10980</v>
      </c>
      <c r="B961" t="s">
        <v>1547</v>
      </c>
      <c r="C961">
        <v>23</v>
      </c>
      <c r="D961" t="s">
        <v>26</v>
      </c>
      <c r="E961" t="s">
        <v>49</v>
      </c>
      <c r="F961" s="3">
        <v>196453</v>
      </c>
      <c r="G961" t="s">
        <v>21</v>
      </c>
      <c r="H961" t="s">
        <v>21</v>
      </c>
      <c r="I961" s="4" t="str">
        <f>VLOOKUP(A961, gaming_health_data!A:N, 2, FALSE)</f>
        <v>Xbox</v>
      </c>
      <c r="J961" t="str">
        <f>VLOOKUP(A961, gaming_health_data!A:N, 3, FALSE)</f>
        <v>MMORPG</v>
      </c>
      <c r="K961" t="str">
        <f>VLOOKUP(A961, gaming_health_data!A:N, 4, FALSE)</f>
        <v>Relaxation</v>
      </c>
      <c r="L961">
        <f>VLOOKUP(A961, gaming_health_data!A:N, 5, FALSE)</f>
        <v>10</v>
      </c>
      <c r="M961">
        <f>VLOOKUP(A961, gaming_health_data!A:N, 6, FALSE)</f>
        <v>635</v>
      </c>
      <c r="N961">
        <f>VLOOKUP(A961, gaming_health_data!A:N, 7, FALSE)</f>
        <v>6</v>
      </c>
      <c r="O961">
        <f>VLOOKUP(A961, gaming_health_data!A:N, 9, FALSE)</f>
        <v>48</v>
      </c>
      <c r="P961">
        <f>VLOOKUP(A961, gaming_health_data!A:N, 10, FALSE)</f>
        <v>23</v>
      </c>
      <c r="Q961">
        <f>VLOOKUP(A961, gaming_health_data!A:N, 11, FALSE)</f>
        <v>5</v>
      </c>
      <c r="R961">
        <f>VLOOKUP(A961, gaming_health_data!A:N, 12, FALSE)</f>
        <v>31</v>
      </c>
      <c r="S961">
        <f>VLOOKUP(A961, gaming_health_data!A:N, 13, FALSE)</f>
        <v>80</v>
      </c>
      <c r="T961">
        <f>VLOOKUP(A961, gaming_health_data!A:N, 14, FALSE)</f>
        <v>6</v>
      </c>
    </row>
    <row r="962" spans="1:20" ht="15.75">
      <c r="A962">
        <v>10981</v>
      </c>
      <c r="B962" t="s">
        <v>1834</v>
      </c>
      <c r="C962">
        <v>19</v>
      </c>
      <c r="D962" t="s">
        <v>27</v>
      </c>
      <c r="E962" t="s">
        <v>39</v>
      </c>
      <c r="F962" s="3">
        <v>1168</v>
      </c>
      <c r="G962" t="s">
        <v>21</v>
      </c>
      <c r="H962" t="s">
        <v>21</v>
      </c>
      <c r="I962" s="4" t="str">
        <f>VLOOKUP(A962, gaming_health_data!A:N, 2, FALSE)</f>
        <v>PlayStation</v>
      </c>
      <c r="J962" t="str">
        <f>VLOOKUP(A962, gaming_health_data!A:N, 3, FALSE)</f>
        <v>MOBA</v>
      </c>
      <c r="K962" t="str">
        <f>VLOOKUP(A962, gaming_health_data!A:N, 4, FALSE)</f>
        <v>Boredom</v>
      </c>
      <c r="L962">
        <f>VLOOKUP(A962, gaming_health_data!A:N, 5, FALSE)</f>
        <v>2</v>
      </c>
      <c r="M962">
        <f>VLOOKUP(A962, gaming_health_data!A:N, 6, FALSE)</f>
        <v>644</v>
      </c>
      <c r="N962">
        <f>VLOOKUP(A962, gaming_health_data!A:N, 7, FALSE)</f>
        <v>6</v>
      </c>
      <c r="O962">
        <f>VLOOKUP(A962, gaming_health_data!A:N, 9, FALSE)</f>
        <v>61</v>
      </c>
      <c r="P962">
        <f>VLOOKUP(A962, gaming_health_data!A:N, 10, FALSE)</f>
        <v>74</v>
      </c>
      <c r="Q962">
        <f>VLOOKUP(A962, gaming_health_data!A:N, 11, FALSE)</f>
        <v>42</v>
      </c>
      <c r="R962">
        <f>VLOOKUP(A962, gaming_health_data!A:N, 12, FALSE)</f>
        <v>99</v>
      </c>
      <c r="S962">
        <f>VLOOKUP(A962, gaming_health_data!A:N, 13, FALSE)</f>
        <v>34</v>
      </c>
      <c r="T962">
        <f>VLOOKUP(A962, gaming_health_data!A:N, 14, FALSE)</f>
        <v>97</v>
      </c>
    </row>
    <row r="963" spans="1:20" ht="15.75">
      <c r="A963">
        <v>10982</v>
      </c>
      <c r="B963" t="s">
        <v>1835</v>
      </c>
      <c r="C963">
        <v>30</v>
      </c>
      <c r="D963" t="s">
        <v>26</v>
      </c>
      <c r="E963" t="s">
        <v>54</v>
      </c>
      <c r="F963" s="3">
        <v>24523</v>
      </c>
      <c r="G963" t="s">
        <v>17</v>
      </c>
      <c r="H963" t="s">
        <v>21</v>
      </c>
      <c r="I963" s="4" t="str">
        <f>VLOOKUP(A963, gaming_health_data!A:N, 2, FALSE)</f>
        <v>PC</v>
      </c>
      <c r="J963" t="str">
        <f>VLOOKUP(A963, gaming_health_data!A:N, 3, FALSE)</f>
        <v>MMORPG</v>
      </c>
      <c r="K963" t="str">
        <f>VLOOKUP(A963, gaming_health_data!A:N, 4, FALSE)</f>
        <v>Relaxation</v>
      </c>
      <c r="L963">
        <f>VLOOKUP(A963, gaming_health_data!A:N, 5, FALSE)</f>
        <v>10</v>
      </c>
      <c r="M963">
        <f>VLOOKUP(A963, gaming_health_data!A:N, 6, FALSE)</f>
        <v>596</v>
      </c>
      <c r="N963">
        <f>VLOOKUP(A963, gaming_health_data!A:N, 7, FALSE)</f>
        <v>9</v>
      </c>
      <c r="O963">
        <f>VLOOKUP(A963, gaming_health_data!A:N, 9, FALSE)</f>
        <v>1</v>
      </c>
      <c r="P963">
        <f>VLOOKUP(A963, gaming_health_data!A:N, 10, FALSE)</f>
        <v>95</v>
      </c>
      <c r="Q963">
        <f>VLOOKUP(A963, gaming_health_data!A:N, 11, FALSE)</f>
        <v>45</v>
      </c>
      <c r="R963">
        <f>VLOOKUP(A963, gaming_health_data!A:N, 12, FALSE)</f>
        <v>43</v>
      </c>
      <c r="S963">
        <f>VLOOKUP(A963, gaming_health_data!A:N, 13, FALSE)</f>
        <v>72</v>
      </c>
      <c r="T963">
        <f>VLOOKUP(A963, gaming_health_data!A:N, 14, FALSE)</f>
        <v>76</v>
      </c>
    </row>
    <row r="964" spans="1:20" ht="15.75">
      <c r="A964">
        <v>10983</v>
      </c>
      <c r="B964" t="s">
        <v>1836</v>
      </c>
      <c r="C964">
        <v>31</v>
      </c>
      <c r="D964" t="s">
        <v>26</v>
      </c>
      <c r="E964" t="s">
        <v>30</v>
      </c>
      <c r="F964" s="3">
        <v>138011</v>
      </c>
      <c r="G964" t="s">
        <v>17</v>
      </c>
      <c r="H964" t="s">
        <v>17</v>
      </c>
      <c r="I964" s="4" t="str">
        <f>VLOOKUP(A964, gaming_health_data!A:N, 2, FALSE)</f>
        <v>Nintendo</v>
      </c>
      <c r="J964" t="str">
        <f>VLOOKUP(A964, gaming_health_data!A:N, 3, FALSE)</f>
        <v>Sports</v>
      </c>
      <c r="K964" t="str">
        <f>VLOOKUP(A964, gaming_health_data!A:N, 4, FALSE)</f>
        <v>Boredom</v>
      </c>
      <c r="L964">
        <f>VLOOKUP(A964, gaming_health_data!A:N, 5, FALSE)</f>
        <v>1</v>
      </c>
      <c r="M964">
        <f>VLOOKUP(A964, gaming_health_data!A:N, 6, FALSE)</f>
        <v>355</v>
      </c>
      <c r="N964">
        <f>VLOOKUP(A964, gaming_health_data!A:N, 7, FALSE)</f>
        <v>7</v>
      </c>
      <c r="O964">
        <f>VLOOKUP(A964, gaming_health_data!A:N, 9, FALSE)</f>
        <v>9</v>
      </c>
      <c r="P964">
        <f>VLOOKUP(A964, gaming_health_data!A:N, 10, FALSE)</f>
        <v>62</v>
      </c>
      <c r="Q964">
        <f>VLOOKUP(A964, gaming_health_data!A:N, 11, FALSE)</f>
        <v>64</v>
      </c>
      <c r="R964">
        <f>VLOOKUP(A964, gaming_health_data!A:N, 12, FALSE)</f>
        <v>42</v>
      </c>
      <c r="S964">
        <f>VLOOKUP(A964, gaming_health_data!A:N, 13, FALSE)</f>
        <v>44</v>
      </c>
      <c r="T964">
        <f>VLOOKUP(A964, gaming_health_data!A:N, 14, FALSE)</f>
        <v>95</v>
      </c>
    </row>
    <row r="965" spans="1:20" ht="15.75">
      <c r="A965">
        <v>10984</v>
      </c>
      <c r="B965" t="s">
        <v>1837</v>
      </c>
      <c r="C965">
        <v>25</v>
      </c>
      <c r="D965" t="s">
        <v>26</v>
      </c>
      <c r="E965" t="s">
        <v>22</v>
      </c>
      <c r="F965" s="3">
        <v>71499</v>
      </c>
      <c r="G965" t="s">
        <v>17</v>
      </c>
      <c r="H965" t="s">
        <v>17</v>
      </c>
      <c r="I965" s="4" t="str">
        <f>VLOOKUP(A965, gaming_health_data!A:N, 2, FALSE)</f>
        <v>PC</v>
      </c>
      <c r="J965" t="str">
        <f>VLOOKUP(A965, gaming_health_data!A:N, 3, FALSE)</f>
        <v>Fighting</v>
      </c>
      <c r="K965" t="str">
        <f>VLOOKUP(A965, gaming_health_data!A:N, 4, FALSE)</f>
        <v>Habit</v>
      </c>
      <c r="L965">
        <f>VLOOKUP(A965, gaming_health_data!A:N, 5, FALSE)</f>
        <v>1</v>
      </c>
      <c r="M965">
        <f>VLOOKUP(A965, gaming_health_data!A:N, 6, FALSE)</f>
        <v>236</v>
      </c>
      <c r="N965">
        <f>VLOOKUP(A965, gaming_health_data!A:N, 7, FALSE)</f>
        <v>9</v>
      </c>
      <c r="O965">
        <f>VLOOKUP(A965, gaming_health_data!A:N, 9, FALSE)</f>
        <v>37</v>
      </c>
      <c r="P965">
        <f>VLOOKUP(A965, gaming_health_data!A:N, 10, FALSE)</f>
        <v>42</v>
      </c>
      <c r="Q965">
        <f>VLOOKUP(A965, gaming_health_data!A:N, 11, FALSE)</f>
        <v>15</v>
      </c>
      <c r="R965">
        <f>VLOOKUP(A965, gaming_health_data!A:N, 12, FALSE)</f>
        <v>66</v>
      </c>
      <c r="S965">
        <f>VLOOKUP(A965, gaming_health_data!A:N, 13, FALSE)</f>
        <v>33</v>
      </c>
      <c r="T965">
        <f>VLOOKUP(A965, gaming_health_data!A:N, 14, FALSE)</f>
        <v>61</v>
      </c>
    </row>
    <row r="966" spans="1:20" ht="15.75">
      <c r="A966">
        <v>10985</v>
      </c>
      <c r="B966" t="s">
        <v>1838</v>
      </c>
      <c r="C966">
        <v>31</v>
      </c>
      <c r="D966" t="s">
        <v>26</v>
      </c>
      <c r="E966" t="s">
        <v>16</v>
      </c>
      <c r="F966" s="3">
        <v>91667</v>
      </c>
      <c r="G966" t="s">
        <v>17</v>
      </c>
      <c r="H966" t="s">
        <v>17</v>
      </c>
      <c r="I966" s="4" t="str">
        <f>VLOOKUP(A966, gaming_health_data!A:N, 2, FALSE)</f>
        <v>Tablet</v>
      </c>
      <c r="J966" t="str">
        <f>VLOOKUP(A966, gaming_health_data!A:N, 3, FALSE)</f>
        <v>Strategy</v>
      </c>
      <c r="K966" t="str">
        <f>VLOOKUP(A966, gaming_health_data!A:N, 4, FALSE)</f>
        <v>Entertainment</v>
      </c>
      <c r="L966">
        <f>VLOOKUP(A966, gaming_health_data!A:N, 5, FALSE)</f>
        <v>11</v>
      </c>
      <c r="M966">
        <f>VLOOKUP(A966, gaming_health_data!A:N, 6, FALSE)</f>
        <v>406</v>
      </c>
      <c r="N966">
        <f>VLOOKUP(A966, gaming_health_data!A:N, 7, FALSE)</f>
        <v>6</v>
      </c>
      <c r="O966">
        <f>VLOOKUP(A966, gaming_health_data!A:N, 9, FALSE)</f>
        <v>32</v>
      </c>
      <c r="P966">
        <f>VLOOKUP(A966, gaming_health_data!A:N, 10, FALSE)</f>
        <v>23</v>
      </c>
      <c r="Q966">
        <f>VLOOKUP(A966, gaming_health_data!A:N, 11, FALSE)</f>
        <v>16</v>
      </c>
      <c r="R966">
        <f>VLOOKUP(A966, gaming_health_data!A:N, 12, FALSE)</f>
        <v>88</v>
      </c>
      <c r="S966">
        <f>VLOOKUP(A966, gaming_health_data!A:N, 13, FALSE)</f>
        <v>57</v>
      </c>
      <c r="T966">
        <f>VLOOKUP(A966, gaming_health_data!A:N, 14, FALSE)</f>
        <v>13</v>
      </c>
    </row>
    <row r="967" spans="1:20" ht="15.75">
      <c r="A967">
        <v>10986</v>
      </c>
      <c r="B967" t="s">
        <v>1839</v>
      </c>
      <c r="C967">
        <v>34</v>
      </c>
      <c r="D967" t="s">
        <v>27</v>
      </c>
      <c r="E967" t="s">
        <v>49</v>
      </c>
      <c r="F967" s="3">
        <v>76295</v>
      </c>
      <c r="G967" t="s">
        <v>21</v>
      </c>
      <c r="H967" t="s">
        <v>21</v>
      </c>
      <c r="I967" s="4" t="str">
        <f>VLOOKUP(A967, gaming_health_data!A:N, 2, FALSE)</f>
        <v>Xbox</v>
      </c>
      <c r="J967" t="str">
        <f>VLOOKUP(A967, gaming_health_data!A:N, 3, FALSE)</f>
        <v>Sports</v>
      </c>
      <c r="K967" t="str">
        <f>VLOOKUP(A967, gaming_health_data!A:N, 4, FALSE)</f>
        <v>Competition</v>
      </c>
      <c r="L967">
        <f>VLOOKUP(A967, gaming_health_data!A:N, 5, FALSE)</f>
        <v>1</v>
      </c>
      <c r="M967">
        <f>VLOOKUP(A967, gaming_health_data!A:N, 6, FALSE)</f>
        <v>528</v>
      </c>
      <c r="N967">
        <f>VLOOKUP(A967, gaming_health_data!A:N, 7, FALSE)</f>
        <v>10</v>
      </c>
      <c r="O967">
        <f>VLOOKUP(A967, gaming_health_data!A:N, 9, FALSE)</f>
        <v>57</v>
      </c>
      <c r="P967">
        <f>VLOOKUP(A967, gaming_health_data!A:N, 10, FALSE)</f>
        <v>66</v>
      </c>
      <c r="Q967">
        <f>VLOOKUP(A967, gaming_health_data!A:N, 11, FALSE)</f>
        <v>72</v>
      </c>
      <c r="R967">
        <f>VLOOKUP(A967, gaming_health_data!A:N, 12, FALSE)</f>
        <v>40</v>
      </c>
      <c r="S967">
        <f>VLOOKUP(A967, gaming_health_data!A:N, 13, FALSE)</f>
        <v>58</v>
      </c>
      <c r="T967">
        <f>VLOOKUP(A967, gaming_health_data!A:N, 14, FALSE)</f>
        <v>87</v>
      </c>
    </row>
    <row r="968" spans="1:20" ht="15.75">
      <c r="A968">
        <v>10987</v>
      </c>
      <c r="B968" t="s">
        <v>1840</v>
      </c>
      <c r="C968">
        <v>29</v>
      </c>
      <c r="D968" t="s">
        <v>15</v>
      </c>
      <c r="E968" t="s">
        <v>30</v>
      </c>
      <c r="F968" s="3">
        <v>69732</v>
      </c>
      <c r="G968" t="s">
        <v>17</v>
      </c>
      <c r="H968" t="s">
        <v>21</v>
      </c>
      <c r="I968" s="4" t="str">
        <f>VLOOKUP(A968, gaming_health_data!A:N, 2, FALSE)</f>
        <v>Xbox</v>
      </c>
      <c r="J968" t="str">
        <f>VLOOKUP(A968, gaming_health_data!A:N, 3, FALSE)</f>
        <v>Strategy</v>
      </c>
      <c r="K968" t="str">
        <f>VLOOKUP(A968, gaming_health_data!A:N, 4, FALSE)</f>
        <v>Social Interaction</v>
      </c>
      <c r="L968">
        <f>VLOOKUP(A968, gaming_health_data!A:N, 5, FALSE)</f>
        <v>8</v>
      </c>
      <c r="M968">
        <f>VLOOKUP(A968, gaming_health_data!A:N, 6, FALSE)</f>
        <v>150</v>
      </c>
      <c r="N968">
        <f>VLOOKUP(A968, gaming_health_data!A:N, 7, FALSE)</f>
        <v>11</v>
      </c>
      <c r="O968">
        <f>VLOOKUP(A968, gaming_health_data!A:N, 9, FALSE)</f>
        <v>76</v>
      </c>
      <c r="P968">
        <f>VLOOKUP(A968, gaming_health_data!A:N, 10, FALSE)</f>
        <v>19</v>
      </c>
      <c r="Q968">
        <f>VLOOKUP(A968, gaming_health_data!A:N, 11, FALSE)</f>
        <v>93</v>
      </c>
      <c r="R968">
        <f>VLOOKUP(A968, gaming_health_data!A:N, 12, FALSE)</f>
        <v>48</v>
      </c>
      <c r="S968">
        <f>VLOOKUP(A968, gaming_health_data!A:N, 13, FALSE)</f>
        <v>65</v>
      </c>
      <c r="T968">
        <f>VLOOKUP(A968, gaming_health_data!A:N, 14, FALSE)</f>
        <v>40</v>
      </c>
    </row>
    <row r="969" spans="1:20" ht="15.75">
      <c r="A969">
        <v>10988</v>
      </c>
      <c r="B969" t="s">
        <v>1841</v>
      </c>
      <c r="C969">
        <v>21</v>
      </c>
      <c r="D969" t="s">
        <v>15</v>
      </c>
      <c r="E969" t="s">
        <v>27</v>
      </c>
      <c r="F969" s="3">
        <v>154375</v>
      </c>
      <c r="G969" t="s">
        <v>21</v>
      </c>
      <c r="H969" t="s">
        <v>17</v>
      </c>
      <c r="I969" s="4" t="str">
        <f>VLOOKUP(A969, gaming_health_data!A:N, 2, FALSE)</f>
        <v>Nintendo</v>
      </c>
      <c r="J969" t="str">
        <f>VLOOKUP(A969, gaming_health_data!A:N, 3, FALSE)</f>
        <v>Fighting</v>
      </c>
      <c r="K969" t="str">
        <f>VLOOKUP(A969, gaming_health_data!A:N, 4, FALSE)</f>
        <v>Entertainment</v>
      </c>
      <c r="L969">
        <f>VLOOKUP(A969, gaming_health_data!A:N, 5, FALSE)</f>
        <v>1</v>
      </c>
      <c r="M969">
        <f>VLOOKUP(A969, gaming_health_data!A:N, 6, FALSE)</f>
        <v>284</v>
      </c>
      <c r="N969">
        <f>VLOOKUP(A969, gaming_health_data!A:N, 7, FALSE)</f>
        <v>6</v>
      </c>
      <c r="O969">
        <f>VLOOKUP(A969, gaming_health_data!A:N, 9, FALSE)</f>
        <v>70</v>
      </c>
      <c r="P969">
        <f>VLOOKUP(A969, gaming_health_data!A:N, 10, FALSE)</f>
        <v>48</v>
      </c>
      <c r="Q969">
        <f>VLOOKUP(A969, gaming_health_data!A:N, 11, FALSE)</f>
        <v>74</v>
      </c>
      <c r="R969">
        <f>VLOOKUP(A969, gaming_health_data!A:N, 12, FALSE)</f>
        <v>14</v>
      </c>
      <c r="S969">
        <f>VLOOKUP(A969, gaming_health_data!A:N, 13, FALSE)</f>
        <v>84</v>
      </c>
      <c r="T969">
        <f>VLOOKUP(A969, gaming_health_data!A:N, 14, FALSE)</f>
        <v>63</v>
      </c>
    </row>
    <row r="970" spans="1:20" ht="15.75">
      <c r="A970">
        <v>10989</v>
      </c>
      <c r="B970" t="s">
        <v>1842</v>
      </c>
      <c r="C970">
        <v>23</v>
      </c>
      <c r="D970" t="s">
        <v>26</v>
      </c>
      <c r="E970" t="s">
        <v>41</v>
      </c>
      <c r="F970" s="3">
        <v>138870</v>
      </c>
      <c r="G970" t="s">
        <v>17</v>
      </c>
      <c r="H970" t="s">
        <v>21</v>
      </c>
      <c r="I970" s="4" t="str">
        <f>VLOOKUP(A970, gaming_health_data!A:N, 2, FALSE)</f>
        <v>Nintendo</v>
      </c>
      <c r="J970" t="str">
        <f>VLOOKUP(A970, gaming_health_data!A:N, 3, FALSE)</f>
        <v>Fighting</v>
      </c>
      <c r="K970" t="str">
        <f>VLOOKUP(A970, gaming_health_data!A:N, 4, FALSE)</f>
        <v>Boredom</v>
      </c>
      <c r="L970">
        <f>VLOOKUP(A970, gaming_health_data!A:N, 5, FALSE)</f>
        <v>5</v>
      </c>
      <c r="M970">
        <f>VLOOKUP(A970, gaming_health_data!A:N, 6, FALSE)</f>
        <v>553</v>
      </c>
      <c r="N970">
        <f>VLOOKUP(A970, gaming_health_data!A:N, 7, FALSE)</f>
        <v>5</v>
      </c>
      <c r="O970">
        <f>VLOOKUP(A970, gaming_health_data!A:N, 9, FALSE)</f>
        <v>24</v>
      </c>
      <c r="P970">
        <f>VLOOKUP(A970, gaming_health_data!A:N, 10, FALSE)</f>
        <v>96</v>
      </c>
      <c r="Q970">
        <f>VLOOKUP(A970, gaming_health_data!A:N, 11, FALSE)</f>
        <v>21</v>
      </c>
      <c r="R970">
        <f>VLOOKUP(A970, gaming_health_data!A:N, 12, FALSE)</f>
        <v>52</v>
      </c>
      <c r="S970">
        <f>VLOOKUP(A970, gaming_health_data!A:N, 13, FALSE)</f>
        <v>31</v>
      </c>
      <c r="T970">
        <f>VLOOKUP(A970, gaming_health_data!A:N, 14, FALSE)</f>
        <v>7</v>
      </c>
    </row>
    <row r="971" spans="1:20" ht="15.75">
      <c r="A971">
        <v>10990</v>
      </c>
      <c r="B971" t="s">
        <v>1843</v>
      </c>
      <c r="C971">
        <v>24</v>
      </c>
      <c r="D971" t="s">
        <v>26</v>
      </c>
      <c r="E971" t="s">
        <v>56</v>
      </c>
      <c r="F971" s="3">
        <v>173564</v>
      </c>
      <c r="G971" t="s">
        <v>21</v>
      </c>
      <c r="H971" t="s">
        <v>21</v>
      </c>
      <c r="I971" s="4" t="str">
        <f>VLOOKUP(A971, gaming_health_data!A:N, 2, FALSE)</f>
        <v>Xbox</v>
      </c>
      <c r="J971" t="str">
        <f>VLOOKUP(A971, gaming_health_data!A:N, 3, FALSE)</f>
        <v>MOBA</v>
      </c>
      <c r="K971" t="str">
        <f>VLOOKUP(A971, gaming_health_data!A:N, 4, FALSE)</f>
        <v>Competition</v>
      </c>
      <c r="L971">
        <f>VLOOKUP(A971, gaming_health_data!A:N, 5, FALSE)</f>
        <v>1</v>
      </c>
      <c r="M971">
        <f>VLOOKUP(A971, gaming_health_data!A:N, 6, FALSE)</f>
        <v>155</v>
      </c>
      <c r="N971">
        <f>VLOOKUP(A971, gaming_health_data!A:N, 7, FALSE)</f>
        <v>5</v>
      </c>
      <c r="O971">
        <f>VLOOKUP(A971, gaming_health_data!A:N, 9, FALSE)</f>
        <v>73</v>
      </c>
      <c r="P971">
        <f>VLOOKUP(A971, gaming_health_data!A:N, 10, FALSE)</f>
        <v>74</v>
      </c>
      <c r="Q971">
        <f>VLOOKUP(A971, gaming_health_data!A:N, 11, FALSE)</f>
        <v>82</v>
      </c>
      <c r="R971">
        <f>VLOOKUP(A971, gaming_health_data!A:N, 12, FALSE)</f>
        <v>45</v>
      </c>
      <c r="S971">
        <f>VLOOKUP(A971, gaming_health_data!A:N, 13, FALSE)</f>
        <v>42</v>
      </c>
      <c r="T971">
        <f>VLOOKUP(A971, gaming_health_data!A:N, 14, FALSE)</f>
        <v>61</v>
      </c>
    </row>
    <row r="972" spans="1:20" ht="15.75">
      <c r="A972">
        <v>10991</v>
      </c>
      <c r="B972" t="s">
        <v>1844</v>
      </c>
      <c r="C972">
        <v>22</v>
      </c>
      <c r="D972" t="s">
        <v>26</v>
      </c>
      <c r="E972" t="s">
        <v>41</v>
      </c>
      <c r="F972" s="3">
        <v>135427</v>
      </c>
      <c r="G972" t="s">
        <v>17</v>
      </c>
      <c r="H972" t="s">
        <v>21</v>
      </c>
      <c r="I972" s="4" t="str">
        <f>VLOOKUP(A972, gaming_health_data!A:N, 2, FALSE)</f>
        <v>Tablet</v>
      </c>
      <c r="J972" t="str">
        <f>VLOOKUP(A972, gaming_health_data!A:N, 3, FALSE)</f>
        <v>Fighting</v>
      </c>
      <c r="K972" t="str">
        <f>VLOOKUP(A972, gaming_health_data!A:N, 4, FALSE)</f>
        <v>Competition</v>
      </c>
      <c r="L972">
        <f>VLOOKUP(A972, gaming_health_data!A:N, 5, FALSE)</f>
        <v>8</v>
      </c>
      <c r="M972">
        <f>VLOOKUP(A972, gaming_health_data!A:N, 6, FALSE)</f>
        <v>717</v>
      </c>
      <c r="N972">
        <f>VLOOKUP(A972, gaming_health_data!A:N, 7, FALSE)</f>
        <v>11</v>
      </c>
      <c r="O972">
        <f>VLOOKUP(A972, gaming_health_data!A:N, 9, FALSE)</f>
        <v>46</v>
      </c>
      <c r="P972">
        <f>VLOOKUP(A972, gaming_health_data!A:N, 10, FALSE)</f>
        <v>28</v>
      </c>
      <c r="Q972">
        <f>VLOOKUP(A972, gaming_health_data!A:N, 11, FALSE)</f>
        <v>67</v>
      </c>
      <c r="R972">
        <f>VLOOKUP(A972, gaming_health_data!A:N, 12, FALSE)</f>
        <v>33</v>
      </c>
      <c r="S972">
        <f>VLOOKUP(A972, gaming_health_data!A:N, 13, FALSE)</f>
        <v>31</v>
      </c>
      <c r="T972">
        <f>VLOOKUP(A972, gaming_health_data!A:N, 14, FALSE)</f>
        <v>85</v>
      </c>
    </row>
    <row r="973" spans="1:20" ht="15.75">
      <c r="A973">
        <v>10992</v>
      </c>
      <c r="B973" t="s">
        <v>1845</v>
      </c>
      <c r="C973">
        <v>23</v>
      </c>
      <c r="D973" t="s">
        <v>27</v>
      </c>
      <c r="E973" t="s">
        <v>16</v>
      </c>
      <c r="F973" s="3">
        <v>181119</v>
      </c>
      <c r="G973" t="s">
        <v>17</v>
      </c>
      <c r="H973" t="s">
        <v>17</v>
      </c>
      <c r="I973" s="4" t="str">
        <f>VLOOKUP(A973, gaming_health_data!A:N, 2, FALSE)</f>
        <v>Xbox</v>
      </c>
      <c r="J973" t="str">
        <f>VLOOKUP(A973, gaming_health_data!A:N, 3, FALSE)</f>
        <v>Fighting</v>
      </c>
      <c r="K973" t="str">
        <f>VLOOKUP(A973, gaming_health_data!A:N, 4, FALSE)</f>
        <v>Boredom</v>
      </c>
      <c r="L973">
        <f>VLOOKUP(A973, gaming_health_data!A:N, 5, FALSE)</f>
        <v>4</v>
      </c>
      <c r="M973">
        <f>VLOOKUP(A973, gaming_health_data!A:N, 6, FALSE)</f>
        <v>704</v>
      </c>
      <c r="N973">
        <f>VLOOKUP(A973, gaming_health_data!A:N, 7, FALSE)</f>
        <v>10</v>
      </c>
      <c r="O973">
        <f>VLOOKUP(A973, gaming_health_data!A:N, 9, FALSE)</f>
        <v>93</v>
      </c>
      <c r="P973">
        <f>VLOOKUP(A973, gaming_health_data!A:N, 10, FALSE)</f>
        <v>32</v>
      </c>
      <c r="Q973">
        <f>VLOOKUP(A973, gaming_health_data!A:N, 11, FALSE)</f>
        <v>81</v>
      </c>
      <c r="R973">
        <f>VLOOKUP(A973, gaming_health_data!A:N, 12, FALSE)</f>
        <v>32</v>
      </c>
      <c r="S973">
        <f>VLOOKUP(A973, gaming_health_data!A:N, 13, FALSE)</f>
        <v>52</v>
      </c>
      <c r="T973">
        <f>VLOOKUP(A973, gaming_health_data!A:N, 14, FALSE)</f>
        <v>66</v>
      </c>
    </row>
    <row r="974" spans="1:20" ht="15.75">
      <c r="A974">
        <v>10993</v>
      </c>
      <c r="B974" t="s">
        <v>1846</v>
      </c>
      <c r="C974">
        <v>25</v>
      </c>
      <c r="D974" t="s">
        <v>27</v>
      </c>
      <c r="E974" t="s">
        <v>16</v>
      </c>
      <c r="F974" s="3">
        <v>68996</v>
      </c>
      <c r="G974" t="s">
        <v>21</v>
      </c>
      <c r="H974" t="s">
        <v>21</v>
      </c>
      <c r="I974" s="4" t="str">
        <f>VLOOKUP(A974, gaming_health_data!A:N, 2, FALSE)</f>
        <v>Tablet</v>
      </c>
      <c r="J974" t="str">
        <f>VLOOKUP(A974, gaming_health_data!A:N, 3, FALSE)</f>
        <v>MMORPG</v>
      </c>
      <c r="K974" t="str">
        <f>VLOOKUP(A974, gaming_health_data!A:N, 4, FALSE)</f>
        <v>Escapism</v>
      </c>
      <c r="L974">
        <f>VLOOKUP(A974, gaming_health_data!A:N, 5, FALSE)</f>
        <v>2</v>
      </c>
      <c r="M974">
        <f>VLOOKUP(A974, gaming_health_data!A:N, 6, FALSE)</f>
        <v>917</v>
      </c>
      <c r="N974">
        <f>VLOOKUP(A974, gaming_health_data!A:N, 7, FALSE)</f>
        <v>9</v>
      </c>
      <c r="O974">
        <f>VLOOKUP(A974, gaming_health_data!A:N, 9, FALSE)</f>
        <v>39</v>
      </c>
      <c r="P974">
        <f>VLOOKUP(A974, gaming_health_data!A:N, 10, FALSE)</f>
        <v>47</v>
      </c>
      <c r="Q974">
        <f>VLOOKUP(A974, gaming_health_data!A:N, 11, FALSE)</f>
        <v>42</v>
      </c>
      <c r="R974">
        <f>VLOOKUP(A974, gaming_health_data!A:N, 12, FALSE)</f>
        <v>72</v>
      </c>
      <c r="S974">
        <f>VLOOKUP(A974, gaming_health_data!A:N, 13, FALSE)</f>
        <v>69</v>
      </c>
      <c r="T974">
        <f>VLOOKUP(A974, gaming_health_data!A:N, 14, FALSE)</f>
        <v>61</v>
      </c>
    </row>
    <row r="975" spans="1:20" ht="15.75">
      <c r="A975">
        <v>10994</v>
      </c>
      <c r="B975" t="s">
        <v>1847</v>
      </c>
      <c r="C975">
        <v>26</v>
      </c>
      <c r="D975" t="s">
        <v>15</v>
      </c>
      <c r="E975" t="s">
        <v>30</v>
      </c>
      <c r="F975" s="3">
        <v>49746</v>
      </c>
      <c r="G975" t="s">
        <v>17</v>
      </c>
      <c r="H975" t="s">
        <v>17</v>
      </c>
      <c r="I975" s="4" t="str">
        <f>VLOOKUP(A975, gaming_health_data!A:N, 2, FALSE)</f>
        <v>Xbox</v>
      </c>
      <c r="J975" t="str">
        <f>VLOOKUP(A975, gaming_health_data!A:N, 3, FALSE)</f>
        <v>Strategy</v>
      </c>
      <c r="K975" t="str">
        <f>VLOOKUP(A975, gaming_health_data!A:N, 4, FALSE)</f>
        <v>Entertainment</v>
      </c>
      <c r="L975">
        <f>VLOOKUP(A975, gaming_health_data!A:N, 5, FALSE)</f>
        <v>5</v>
      </c>
      <c r="M975">
        <f>VLOOKUP(A975, gaming_health_data!A:N, 6, FALSE)</f>
        <v>923</v>
      </c>
      <c r="N975">
        <f>VLOOKUP(A975, gaming_health_data!A:N, 7, FALSE)</f>
        <v>9</v>
      </c>
      <c r="O975">
        <f>VLOOKUP(A975, gaming_health_data!A:N, 9, FALSE)</f>
        <v>18</v>
      </c>
      <c r="P975">
        <f>VLOOKUP(A975, gaming_health_data!A:N, 10, FALSE)</f>
        <v>75</v>
      </c>
      <c r="Q975">
        <f>VLOOKUP(A975, gaming_health_data!A:N, 11, FALSE)</f>
        <v>98</v>
      </c>
      <c r="R975">
        <f>VLOOKUP(A975, gaming_health_data!A:N, 12, FALSE)</f>
        <v>17</v>
      </c>
      <c r="S975">
        <f>VLOOKUP(A975, gaming_health_data!A:N, 13, FALSE)</f>
        <v>23</v>
      </c>
      <c r="T975">
        <f>VLOOKUP(A975, gaming_health_data!A:N, 14, FALSE)</f>
        <v>3</v>
      </c>
    </row>
    <row r="976" spans="1:20" ht="15.75">
      <c r="A976">
        <v>10995</v>
      </c>
      <c r="B976" t="s">
        <v>1848</v>
      </c>
      <c r="C976">
        <v>29</v>
      </c>
      <c r="D976" t="s">
        <v>27</v>
      </c>
      <c r="E976" t="s">
        <v>16</v>
      </c>
      <c r="F976" s="3">
        <v>22033</v>
      </c>
      <c r="G976" t="s">
        <v>17</v>
      </c>
      <c r="H976" t="s">
        <v>21</v>
      </c>
      <c r="I976" s="4" t="str">
        <f>VLOOKUP(A976, gaming_health_data!A:N, 2, FALSE)</f>
        <v>PC</v>
      </c>
      <c r="J976" t="str">
        <f>VLOOKUP(A976, gaming_health_data!A:N, 3, FALSE)</f>
        <v>Sports</v>
      </c>
      <c r="K976" t="str">
        <f>VLOOKUP(A976, gaming_health_data!A:N, 4, FALSE)</f>
        <v>Stress Relief</v>
      </c>
      <c r="L976">
        <f>VLOOKUP(A976, gaming_health_data!A:N, 5, FALSE)</f>
        <v>4</v>
      </c>
      <c r="M976">
        <f>VLOOKUP(A976, gaming_health_data!A:N, 6, FALSE)</f>
        <v>935</v>
      </c>
      <c r="N976">
        <f>VLOOKUP(A976, gaming_health_data!A:N, 7, FALSE)</f>
        <v>7</v>
      </c>
      <c r="O976">
        <f>VLOOKUP(A976, gaming_health_data!A:N, 9, FALSE)</f>
        <v>24</v>
      </c>
      <c r="P976">
        <f>VLOOKUP(A976, gaming_health_data!A:N, 10, FALSE)</f>
        <v>52</v>
      </c>
      <c r="Q976">
        <f>VLOOKUP(A976, gaming_health_data!A:N, 11, FALSE)</f>
        <v>8</v>
      </c>
      <c r="R976">
        <f>VLOOKUP(A976, gaming_health_data!A:N, 12, FALSE)</f>
        <v>84</v>
      </c>
      <c r="S976">
        <f>VLOOKUP(A976, gaming_health_data!A:N, 13, FALSE)</f>
        <v>85</v>
      </c>
      <c r="T976">
        <f>VLOOKUP(A976, gaming_health_data!A:N, 14, FALSE)</f>
        <v>20</v>
      </c>
    </row>
    <row r="977" spans="1:20" ht="15.75">
      <c r="A977">
        <v>10996</v>
      </c>
      <c r="B977" t="s">
        <v>1849</v>
      </c>
      <c r="C977">
        <v>33</v>
      </c>
      <c r="D977" t="s">
        <v>26</v>
      </c>
      <c r="E977" t="s">
        <v>36</v>
      </c>
      <c r="F977" s="3">
        <v>128371</v>
      </c>
      <c r="G977" t="s">
        <v>17</v>
      </c>
      <c r="H977" t="s">
        <v>17</v>
      </c>
      <c r="I977" s="4" t="str">
        <f>VLOOKUP(A977, gaming_health_data!A:N, 2, FALSE)</f>
        <v>Cell Phone</v>
      </c>
      <c r="J977" t="str">
        <f>VLOOKUP(A977, gaming_health_data!A:N, 3, FALSE)</f>
        <v>Strategy</v>
      </c>
      <c r="K977" t="str">
        <f>VLOOKUP(A977, gaming_health_data!A:N, 4, FALSE)</f>
        <v>Social Interaction</v>
      </c>
      <c r="L977">
        <f>VLOOKUP(A977, gaming_health_data!A:N, 5, FALSE)</f>
        <v>8</v>
      </c>
      <c r="M977">
        <f>VLOOKUP(A977, gaming_health_data!A:N, 6, FALSE)</f>
        <v>35</v>
      </c>
      <c r="N977">
        <f>VLOOKUP(A977, gaming_health_data!A:N, 7, FALSE)</f>
        <v>5</v>
      </c>
      <c r="O977">
        <f>VLOOKUP(A977, gaming_health_data!A:N, 9, FALSE)</f>
        <v>44</v>
      </c>
      <c r="P977">
        <f>VLOOKUP(A977, gaming_health_data!A:N, 10, FALSE)</f>
        <v>82</v>
      </c>
      <c r="Q977">
        <f>VLOOKUP(A977, gaming_health_data!A:N, 11, FALSE)</f>
        <v>89</v>
      </c>
      <c r="R977">
        <f>VLOOKUP(A977, gaming_health_data!A:N, 12, FALSE)</f>
        <v>7</v>
      </c>
      <c r="S977">
        <f>VLOOKUP(A977, gaming_health_data!A:N, 13, FALSE)</f>
        <v>74</v>
      </c>
      <c r="T977">
        <f>VLOOKUP(A977, gaming_health_data!A:N, 14, FALSE)</f>
        <v>91</v>
      </c>
    </row>
    <row r="978" spans="1:20" ht="15.75">
      <c r="A978">
        <v>10997</v>
      </c>
      <c r="B978" t="s">
        <v>1587</v>
      </c>
      <c r="C978">
        <v>34</v>
      </c>
      <c r="D978" t="s">
        <v>15</v>
      </c>
      <c r="E978" t="s">
        <v>36</v>
      </c>
      <c r="F978" s="3">
        <v>109443</v>
      </c>
      <c r="G978" t="s">
        <v>21</v>
      </c>
      <c r="H978" t="s">
        <v>17</v>
      </c>
      <c r="I978" s="4" t="str">
        <f>VLOOKUP(A978, gaming_health_data!A:N, 2, FALSE)</f>
        <v>Cell Phone</v>
      </c>
      <c r="J978" t="str">
        <f>VLOOKUP(A978, gaming_health_data!A:N, 3, FALSE)</f>
        <v>Fighting</v>
      </c>
      <c r="K978" t="str">
        <f>VLOOKUP(A978, gaming_health_data!A:N, 4, FALSE)</f>
        <v>Entertainment</v>
      </c>
      <c r="L978">
        <f>VLOOKUP(A978, gaming_health_data!A:N, 5, FALSE)</f>
        <v>9</v>
      </c>
      <c r="M978">
        <f>VLOOKUP(A978, gaming_health_data!A:N, 6, FALSE)</f>
        <v>323</v>
      </c>
      <c r="N978">
        <f>VLOOKUP(A978, gaming_health_data!A:N, 7, FALSE)</f>
        <v>4</v>
      </c>
      <c r="O978">
        <f>VLOOKUP(A978, gaming_health_data!A:N, 9, FALSE)</f>
        <v>76</v>
      </c>
      <c r="P978">
        <f>VLOOKUP(A978, gaming_health_data!A:N, 10, FALSE)</f>
        <v>16</v>
      </c>
      <c r="Q978">
        <f>VLOOKUP(A978, gaming_health_data!A:N, 11, FALSE)</f>
        <v>77</v>
      </c>
      <c r="R978">
        <f>VLOOKUP(A978, gaming_health_data!A:N, 12, FALSE)</f>
        <v>48</v>
      </c>
      <c r="S978">
        <f>VLOOKUP(A978, gaming_health_data!A:N, 13, FALSE)</f>
        <v>70</v>
      </c>
      <c r="T978">
        <f>VLOOKUP(A978, gaming_health_data!A:N, 14, FALSE)</f>
        <v>14</v>
      </c>
    </row>
    <row r="979" spans="1:20" ht="15.75">
      <c r="A979">
        <v>10998</v>
      </c>
      <c r="B979" t="s">
        <v>1850</v>
      </c>
      <c r="C979">
        <v>30</v>
      </c>
      <c r="D979" t="s">
        <v>15</v>
      </c>
      <c r="E979" t="s">
        <v>53</v>
      </c>
      <c r="F979" s="3">
        <v>160156</v>
      </c>
      <c r="G979" t="s">
        <v>21</v>
      </c>
      <c r="H979" t="s">
        <v>17</v>
      </c>
      <c r="I979" s="4" t="str">
        <f>VLOOKUP(A979, gaming_health_data!A:N, 2, FALSE)</f>
        <v>PC</v>
      </c>
      <c r="J979" t="str">
        <f>VLOOKUP(A979, gaming_health_data!A:N, 3, FALSE)</f>
        <v>Strategy</v>
      </c>
      <c r="K979" t="str">
        <f>VLOOKUP(A979, gaming_health_data!A:N, 4, FALSE)</f>
        <v>Loneliness</v>
      </c>
      <c r="L979">
        <f>VLOOKUP(A979, gaming_health_data!A:N, 5, FALSE)</f>
        <v>3</v>
      </c>
      <c r="M979">
        <f>VLOOKUP(A979, gaming_health_data!A:N, 6, FALSE)</f>
        <v>911</v>
      </c>
      <c r="N979">
        <f>VLOOKUP(A979, gaming_health_data!A:N, 7, FALSE)</f>
        <v>4</v>
      </c>
      <c r="O979">
        <f>VLOOKUP(A979, gaming_health_data!A:N, 9, FALSE)</f>
        <v>65</v>
      </c>
      <c r="P979">
        <f>VLOOKUP(A979, gaming_health_data!A:N, 10, FALSE)</f>
        <v>85</v>
      </c>
      <c r="Q979">
        <f>VLOOKUP(A979, gaming_health_data!A:N, 11, FALSE)</f>
        <v>24</v>
      </c>
      <c r="R979">
        <f>VLOOKUP(A979, gaming_health_data!A:N, 12, FALSE)</f>
        <v>77</v>
      </c>
      <c r="S979">
        <f>VLOOKUP(A979, gaming_health_data!A:N, 13, FALSE)</f>
        <v>57</v>
      </c>
      <c r="T979">
        <f>VLOOKUP(A979, gaming_health_data!A:N, 14, FALSE)</f>
        <v>8</v>
      </c>
    </row>
    <row r="980" spans="1:20" ht="15.75">
      <c r="A980">
        <v>10999</v>
      </c>
      <c r="B980" t="s">
        <v>1851</v>
      </c>
      <c r="C980">
        <v>30</v>
      </c>
      <c r="D980" t="s">
        <v>26</v>
      </c>
      <c r="E980" t="s">
        <v>54</v>
      </c>
      <c r="F980" s="3">
        <v>17505</v>
      </c>
      <c r="G980" t="s">
        <v>17</v>
      </c>
      <c r="H980" t="s">
        <v>21</v>
      </c>
      <c r="I980" s="4" t="str">
        <f>VLOOKUP(A980, gaming_health_data!A:N, 2, FALSE)</f>
        <v>PC</v>
      </c>
      <c r="J980" t="str">
        <f>VLOOKUP(A980, gaming_health_data!A:N, 3, FALSE)</f>
        <v>FPS</v>
      </c>
      <c r="K980" t="str">
        <f>VLOOKUP(A980, gaming_health_data!A:N, 4, FALSE)</f>
        <v>Boredom</v>
      </c>
      <c r="L980">
        <f>VLOOKUP(A980, gaming_health_data!A:N, 5, FALSE)</f>
        <v>3</v>
      </c>
      <c r="M980">
        <f>VLOOKUP(A980, gaming_health_data!A:N, 6, FALSE)</f>
        <v>503</v>
      </c>
      <c r="N980">
        <f>VLOOKUP(A980, gaming_health_data!A:N, 7, FALSE)</f>
        <v>8</v>
      </c>
      <c r="O980">
        <f>VLOOKUP(A980, gaming_health_data!A:N, 9, FALSE)</f>
        <v>48</v>
      </c>
      <c r="P980">
        <f>VLOOKUP(A980, gaming_health_data!A:N, 10, FALSE)</f>
        <v>83</v>
      </c>
      <c r="Q980">
        <f>VLOOKUP(A980, gaming_health_data!A:N, 11, FALSE)</f>
        <v>59</v>
      </c>
      <c r="R980">
        <f>VLOOKUP(A980, gaming_health_data!A:N, 12, FALSE)</f>
        <v>49</v>
      </c>
      <c r="S980">
        <f>VLOOKUP(A980, gaming_health_data!A:N, 13, FALSE)</f>
        <v>83</v>
      </c>
      <c r="T980">
        <f>VLOOKUP(A980, gaming_health_data!A:N, 14, FALSE)</f>
        <v>41</v>
      </c>
    </row>
    <row r="981" spans="1:20" ht="15.75">
      <c r="A981">
        <v>11000</v>
      </c>
      <c r="B981" t="s">
        <v>1852</v>
      </c>
      <c r="C981">
        <v>24</v>
      </c>
      <c r="D981" t="s">
        <v>15</v>
      </c>
      <c r="E981" t="s">
        <v>27</v>
      </c>
      <c r="F981" s="3">
        <v>170806</v>
      </c>
      <c r="G981" t="s">
        <v>21</v>
      </c>
      <c r="H981" t="s">
        <v>21</v>
      </c>
      <c r="I981" s="4" t="str">
        <f>VLOOKUP(A981, gaming_health_data!A:N, 2, FALSE)</f>
        <v>Tablet</v>
      </c>
      <c r="J981" t="str">
        <f>VLOOKUP(A981, gaming_health_data!A:N, 3, FALSE)</f>
        <v>Fighting</v>
      </c>
      <c r="K981" t="str">
        <f>VLOOKUP(A981, gaming_health_data!A:N, 4, FALSE)</f>
        <v>Boredom</v>
      </c>
      <c r="L981">
        <f>VLOOKUP(A981, gaming_health_data!A:N, 5, FALSE)</f>
        <v>10</v>
      </c>
      <c r="M981">
        <f>VLOOKUP(A981, gaming_health_data!A:N, 6, FALSE)</f>
        <v>931</v>
      </c>
      <c r="N981">
        <f>VLOOKUP(A981, gaming_health_data!A:N, 7, FALSE)</f>
        <v>5</v>
      </c>
      <c r="O981">
        <f>VLOOKUP(A981, gaming_health_data!A:N, 9, FALSE)</f>
        <v>31</v>
      </c>
      <c r="P981">
        <f>VLOOKUP(A981, gaming_health_data!A:N, 10, FALSE)</f>
        <v>40</v>
      </c>
      <c r="Q981">
        <f>VLOOKUP(A981, gaming_health_data!A:N, 11, FALSE)</f>
        <v>66</v>
      </c>
      <c r="R981">
        <f>VLOOKUP(A981, gaming_health_data!A:N, 12, FALSE)</f>
        <v>69</v>
      </c>
      <c r="S981">
        <f>VLOOKUP(A981, gaming_health_data!A:N, 13, FALSE)</f>
        <v>43</v>
      </c>
      <c r="T981">
        <f>VLOOKUP(A981, gaming_health_data!A:N, 14, FALSE)</f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CD8D-B5CC-48F7-9398-EE6B0B1ADA1C}">
  <dimension ref="A1:AA59"/>
  <sheetViews>
    <sheetView tabSelected="1" topLeftCell="S7" zoomScale="144" zoomScaleNormal="207" workbookViewId="0">
      <selection activeCell="AA15" sqref="AA15"/>
    </sheetView>
  </sheetViews>
  <sheetFormatPr defaultRowHeight="14.25"/>
  <cols>
    <col min="1" max="1" width="9.9296875" customWidth="1"/>
    <col min="6" max="6" width="12.73046875" customWidth="1"/>
    <col min="7" max="7" width="9.265625" customWidth="1"/>
    <col min="26" max="26" width="20.9296875" customWidth="1"/>
    <col min="27" max="27" width="12.86328125" customWidth="1"/>
  </cols>
  <sheetData>
    <row r="1" spans="1:27">
      <c r="A1" s="32" t="s">
        <v>1857</v>
      </c>
      <c r="B1" s="33"/>
      <c r="C1" s="34"/>
      <c r="E1" s="29" t="s">
        <v>1860</v>
      </c>
      <c r="F1" s="30"/>
      <c r="G1" s="31"/>
      <c r="I1" s="23" t="s">
        <v>1870</v>
      </c>
      <c r="J1" s="24"/>
      <c r="K1" s="25"/>
      <c r="M1" s="26" t="s">
        <v>1981</v>
      </c>
      <c r="N1" s="27"/>
      <c r="O1" s="27"/>
      <c r="P1" s="28"/>
      <c r="R1" s="32" t="s">
        <v>1907</v>
      </c>
      <c r="S1" s="33"/>
      <c r="T1" s="33"/>
      <c r="U1" s="34"/>
      <c r="W1" s="35" t="s">
        <v>1927</v>
      </c>
      <c r="X1" s="36"/>
      <c r="Y1" s="36"/>
      <c r="Z1" s="36"/>
      <c r="AA1" s="37"/>
    </row>
    <row r="2" spans="1:27">
      <c r="A2" s="19" t="s">
        <v>1855</v>
      </c>
      <c r="B2" s="20"/>
      <c r="C2" s="7">
        <f>COUNTA(video_game_dataset_v01!A2:A981)</f>
        <v>980</v>
      </c>
      <c r="E2" s="6" t="s">
        <v>1861</v>
      </c>
      <c r="G2" s="14">
        <f>AVERAGE(video_game_dataset_v01!L2:L981)</f>
        <v>6.0153061224489797</v>
      </c>
      <c r="I2" s="19" t="s">
        <v>1871</v>
      </c>
      <c r="J2" s="20"/>
      <c r="K2" s="7">
        <f>COUNTIFS(video_game_dataset_v01!$D$2:$D$981, "Female", video_game_dataset_v01!$I$2:$I$981, "PlayStation")</f>
        <v>50</v>
      </c>
      <c r="M2" s="19" t="s">
        <v>1889</v>
      </c>
      <c r="N2" s="20"/>
      <c r="O2" s="20"/>
      <c r="P2" s="7">
        <f>SUMIFS(video_game_dataset_v01!$L$2:$L$981, video_game_dataset_v01!$D$2:$D$981, "Female", video_game_dataset_v01!$I$2:$I$981, "PlayStation")</f>
        <v>310</v>
      </c>
      <c r="R2" s="19" t="s">
        <v>1908</v>
      </c>
      <c r="S2" s="20"/>
      <c r="T2" s="20"/>
      <c r="U2" s="11">
        <f>AVERAGEIFS(video_game_dataset_v01!$O$2:$O$981, video_game_dataset_v01!$D$2:$D$981, "Female", video_game_dataset_v01!$I$2:$I$981, "PlayStation")</f>
        <v>47.26</v>
      </c>
      <c r="W2" s="19" t="s">
        <v>1928</v>
      </c>
      <c r="X2" s="20"/>
      <c r="Y2" s="20"/>
      <c r="Z2" s="20"/>
      <c r="AA2" s="11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"PlayStation")</f>
        <v>48.692810457516337</v>
      </c>
    </row>
    <row r="3" spans="1:27">
      <c r="A3" s="19" t="s">
        <v>1856</v>
      </c>
      <c r="B3" s="20"/>
      <c r="C3" s="7">
        <f>AVERAGE(video_game_dataset_v01!C2:C981)</f>
        <v>26.307142857142857</v>
      </c>
      <c r="E3" s="6" t="s">
        <v>1862</v>
      </c>
      <c r="G3" s="13">
        <f>AVERAGE(video_game_dataset_v01!M2:M981)</f>
        <v>507.90714285714284</v>
      </c>
      <c r="I3" s="19" t="s">
        <v>1872</v>
      </c>
      <c r="J3" s="20"/>
      <c r="K3" s="7">
        <f>COUNTIFS(video_game_dataset_v01!$D$2:$D$981, "Female", video_game_dataset_v01!$I$2:$I$981, "Xbox")</f>
        <v>46</v>
      </c>
      <c r="M3" s="19" t="s">
        <v>1890</v>
      </c>
      <c r="N3" s="20"/>
      <c r="O3" s="20"/>
      <c r="P3" s="7">
        <f>SUMIFS(video_game_dataset_v01!$L$2:$L$981, video_game_dataset_v01!$D$2:$D$981, "Female", video_game_dataset_v01!$I$2:$I$981, "Xbox")</f>
        <v>276</v>
      </c>
      <c r="R3" s="19" t="s">
        <v>1909</v>
      </c>
      <c r="S3" s="20"/>
      <c r="T3" s="20"/>
      <c r="U3" s="11">
        <f>AVERAGEIFS(video_game_dataset_v01!$O$2:$O$981, video_game_dataset_v01!$D$2:$D$981, "Female", video_game_dataset_v01!$I$2:$I$981, "Xbox")</f>
        <v>58.173913043478258</v>
      </c>
      <c r="W3" s="19" t="s">
        <v>1929</v>
      </c>
      <c r="X3" s="20"/>
      <c r="Y3" s="20"/>
      <c r="Z3" s="20"/>
      <c r="AA3" s="11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"Xbox")</f>
        <v>51.329113924050631</v>
      </c>
    </row>
    <row r="4" spans="1:27">
      <c r="A4" s="19" t="s">
        <v>1858</v>
      </c>
      <c r="B4" s="20"/>
      <c r="C4" s="7"/>
      <c r="E4" s="6" t="s">
        <v>1863</v>
      </c>
      <c r="G4" s="14">
        <f>AVERAGE(video_game_dataset_v01!N1:N981)</f>
        <v>7.4244897959183671</v>
      </c>
      <c r="I4" s="19" t="s">
        <v>1873</v>
      </c>
      <c r="J4" s="20"/>
      <c r="K4" s="7">
        <f>COUNTIFS(video_game_dataset_v01!$D$2:$D$981, "Female", video_game_dataset_v01!$I$2:$I$981, "PC")</f>
        <v>64</v>
      </c>
      <c r="M4" s="19" t="s">
        <v>1891</v>
      </c>
      <c r="N4" s="20"/>
      <c r="O4" s="20"/>
      <c r="P4" s="7">
        <f>SUMIFS(video_game_dataset_v01!$L$2:$L$981, video_game_dataset_v01!$D$2:$D$981, "Female", video_game_dataset_v01!$I$2:$I$981, "PC")</f>
        <v>391</v>
      </c>
      <c r="R4" s="19" t="s">
        <v>1910</v>
      </c>
      <c r="S4" s="20"/>
      <c r="T4" s="20"/>
      <c r="U4" s="11">
        <f>AVERAGEIFS(video_game_dataset_v01!$O$2:$O$981, video_game_dataset_v01!$D$2:$D$981, "Female", video_game_dataset_v01!$I$2:$I$981, "PC")</f>
        <v>50.859375</v>
      </c>
      <c r="W4" s="19" t="s">
        <v>1930</v>
      </c>
      <c r="X4" s="20"/>
      <c r="Y4" s="20"/>
      <c r="Z4" s="20"/>
      <c r="AA4" s="11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"PC")</f>
        <v>49.697674418604649</v>
      </c>
    </row>
    <row r="5" spans="1:27">
      <c r="A5" s="6"/>
      <c r="B5" t="s">
        <v>26</v>
      </c>
      <c r="C5" s="7">
        <f>COUNTIF(video_game_dataset_v01!D2:D981, "Female")</f>
        <v>332</v>
      </c>
      <c r="E5" s="6" t="s">
        <v>9</v>
      </c>
      <c r="G5" s="7"/>
      <c r="I5" s="19" t="s">
        <v>1874</v>
      </c>
      <c r="J5" s="20"/>
      <c r="K5" s="7">
        <f>COUNTIFS(video_game_dataset_v01!$D$2:$D$981, "Female", video_game_dataset_v01!$I$2:$I$981, "Nintendo")</f>
        <v>59</v>
      </c>
      <c r="M5" s="19" t="s">
        <v>1892</v>
      </c>
      <c r="N5" s="20"/>
      <c r="O5" s="20"/>
      <c r="P5" s="7">
        <f>SUMIFS(video_game_dataset_v01!$L$2:$L$981, video_game_dataset_v01!$D$2:$D$981, "Female", video_game_dataset_v01!$I$2:$I$981, "Nintendo")</f>
        <v>365</v>
      </c>
      <c r="R5" s="19" t="s">
        <v>1911</v>
      </c>
      <c r="S5" s="20"/>
      <c r="T5" s="20"/>
      <c r="U5" s="11">
        <f>AVERAGEIFS(video_game_dataset_v01!$O$2:$O$981, video_game_dataset_v01!$D$2:$D$981, "Female", video_game_dataset_v01!$I$2:$I$981, "Nintendo")</f>
        <v>48.288135593220339</v>
      </c>
      <c r="W5" s="19" t="s">
        <v>1931</v>
      </c>
      <c r="X5" s="20"/>
      <c r="Y5" s="20"/>
      <c r="Z5" s="20"/>
      <c r="AA5" s="11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"Nintendo")</f>
        <v>47.170454545454547</v>
      </c>
    </row>
    <row r="6" spans="1:27">
      <c r="A6" s="6"/>
      <c r="B6" t="s">
        <v>15</v>
      </c>
      <c r="C6" s="7">
        <f>COUNTIF(video_game_dataset_v01!D2:D981, "Male")</f>
        <v>349</v>
      </c>
      <c r="E6" s="6"/>
      <c r="F6" t="s">
        <v>21</v>
      </c>
      <c r="G6" s="7">
        <f>COUNTIF(video_game_dataset_v01!H2:H981, "Yes")</f>
        <v>512</v>
      </c>
      <c r="I6" s="19" t="s">
        <v>1875</v>
      </c>
      <c r="J6" s="20"/>
      <c r="K6" s="7">
        <f>COUNTIFS(video_game_dataset_v01!$D$2:$D$981, "Female", video_game_dataset_v01!$I$2:$I$981, "Cell Phone")</f>
        <v>56</v>
      </c>
      <c r="M6" s="19" t="s">
        <v>1893</v>
      </c>
      <c r="N6" s="20"/>
      <c r="O6" s="20"/>
      <c r="P6" s="7">
        <f>SUMIFS(video_game_dataset_v01!$L$2:$L$981, video_game_dataset_v01!$D$2:$D$981, "Female", video_game_dataset_v01!$I$2:$I$981, "Cell Phone")</f>
        <v>382</v>
      </c>
      <c r="R6" s="19" t="s">
        <v>1912</v>
      </c>
      <c r="S6" s="20"/>
      <c r="T6" s="20"/>
      <c r="U6" s="11">
        <f>AVERAGEIFS(video_game_dataset_v01!$O$2:$O$981, video_game_dataset_v01!$D$2:$D$981, "Female", video_game_dataset_v01!$I$2:$I$981, "Cell Phone")</f>
        <v>50.357142857142854</v>
      </c>
      <c r="W6" s="19" t="s">
        <v>1932</v>
      </c>
      <c r="X6" s="20"/>
      <c r="Y6" s="20"/>
      <c r="Z6" s="20"/>
      <c r="AA6" s="11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"Cell Phone")</f>
        <v>51.364779874213838</v>
      </c>
    </row>
    <row r="7" spans="1:27">
      <c r="A7" s="6"/>
      <c r="B7" t="s">
        <v>27</v>
      </c>
      <c r="C7" s="7">
        <f>COUNTIF(video_game_dataset_v01!D2:D981, "Other")</f>
        <v>299</v>
      </c>
      <c r="E7" s="6"/>
      <c r="F7" t="s">
        <v>17</v>
      </c>
      <c r="G7" s="7">
        <f>COUNTIF(video_game_dataset_v01!H2:H981, "No")</f>
        <v>468</v>
      </c>
      <c r="I7" s="19" t="s">
        <v>1876</v>
      </c>
      <c r="J7" s="20"/>
      <c r="K7" s="7">
        <f>COUNTIFS(video_game_dataset_v01!$D$2:$D$981, "Female", video_game_dataset_v01!$I$2:$I$981, "Tablet")</f>
        <v>57</v>
      </c>
      <c r="M7" s="19" t="s">
        <v>1894</v>
      </c>
      <c r="N7" s="20"/>
      <c r="O7" s="20"/>
      <c r="P7" s="7">
        <f>SUMIFS(video_game_dataset_v01!$L$2:$L$981, video_game_dataset_v01!$D$2:$D$981, "Female", video_game_dataset_v01!$I$2:$I$981, "Tablet")</f>
        <v>352</v>
      </c>
      <c r="R7" s="19" t="s">
        <v>1913</v>
      </c>
      <c r="S7" s="20"/>
      <c r="T7" s="20"/>
      <c r="U7" s="11">
        <f>AVERAGEIFS(video_game_dataset_v01!$O$2:$O$981, video_game_dataset_v01!$D$2:$D$981, "Female", video_game_dataset_v01!$I$2:$I$981, "Tablet")</f>
        <v>53.491228070175438</v>
      </c>
      <c r="W7" s="21" t="s">
        <v>1933</v>
      </c>
      <c r="X7" s="22"/>
      <c r="Y7" s="22"/>
      <c r="Z7" s="22"/>
      <c r="AA7" s="12">
        <f>AVERAGEIFS(video_game_dataset_v01!$O$2:$O$981, video_game_dataset_v01!$N$2:$N$981, "&gt;=4", video_game_dataset_v01!$N$2:$N$981, "&lt;=12", video_game_dataset_v01!$L$2:$L$981, "&gt;=1", video_game_dataset_v01!$L$2:$L$981, "&lt;=12", video_game_dataset_v01!$I$2:$I$981, "Tablet")</f>
        <v>53.722222222222221</v>
      </c>
    </row>
    <row r="8" spans="1:27">
      <c r="A8" s="19" t="s">
        <v>1859</v>
      </c>
      <c r="B8" s="20"/>
      <c r="C8" s="13">
        <f>AVERAGE(video_game_dataset_v01!F2:F981)</f>
        <v>100219.90714285715</v>
      </c>
      <c r="E8" s="6" t="s">
        <v>1864</v>
      </c>
      <c r="G8" s="11">
        <f>AVERAGE(video_game_dataset_v01!O1:O981)</f>
        <v>50.285714285714285</v>
      </c>
      <c r="I8" s="6"/>
      <c r="K8" s="7"/>
      <c r="M8" s="6"/>
      <c r="P8" s="7"/>
      <c r="R8" s="6"/>
      <c r="U8" s="11"/>
    </row>
    <row r="9" spans="1:27">
      <c r="A9" s="19" t="s">
        <v>3</v>
      </c>
      <c r="B9" s="20"/>
      <c r="C9" s="7"/>
      <c r="E9" s="6" t="s">
        <v>1865</v>
      </c>
      <c r="G9" s="11">
        <f>AVERAGE(video_game_dataset_v01!P1:P981)</f>
        <v>49.448979591836732</v>
      </c>
      <c r="I9" s="19" t="s">
        <v>1877</v>
      </c>
      <c r="J9" s="20"/>
      <c r="K9" s="7">
        <f>COUNTIFS(video_game_dataset_v01!$D$2:$D$981, "Male", video_game_dataset_v01!$I$2:$I$981, "PlayStation")</f>
        <v>61</v>
      </c>
      <c r="M9" s="19" t="s">
        <v>1895</v>
      </c>
      <c r="N9" s="20"/>
      <c r="O9" s="20"/>
      <c r="P9" s="7">
        <f>SUMIFS(video_game_dataset_v01!$L$2:$L$981, video_game_dataset_v01!$D$2:$D$981, "Male", video_game_dataset_v01!$I$2:$I$981, "PlayStation")</f>
        <v>350</v>
      </c>
      <c r="R9" s="19" t="s">
        <v>1914</v>
      </c>
      <c r="S9" s="20"/>
      <c r="T9" s="20"/>
      <c r="U9" s="11">
        <f>AVERAGEIFS(video_game_dataset_v01!$O$2:$O$981, video_game_dataset_v01!$D$2:$D$981, "Male", video_game_dataset_v01!$I$2:$I$981, "PlayStation")</f>
        <v>51.131147540983605</v>
      </c>
      <c r="W9" s="38" t="s">
        <v>1926</v>
      </c>
      <c r="X9" s="39"/>
      <c r="Y9" s="39"/>
      <c r="Z9" s="39"/>
      <c r="AA9" s="40"/>
    </row>
    <row r="10" spans="1:27">
      <c r="A10" s="6"/>
      <c r="B10" t="s">
        <v>21</v>
      </c>
      <c r="C10" s="7">
        <f>COUNTIF(video_game_dataset_v01!G2:G981, "Yes")</f>
        <v>484</v>
      </c>
      <c r="E10" s="6" t="s">
        <v>1866</v>
      </c>
      <c r="G10" s="11">
        <f>AVERAGE(video_game_dataset_v01!Q1:Q981)</f>
        <v>48.669387755102044</v>
      </c>
      <c r="I10" s="19" t="s">
        <v>1878</v>
      </c>
      <c r="J10" s="20"/>
      <c r="K10" s="7">
        <f>COUNTIFS(video_game_dataset_v01!$D$2:$D$981, "Male", video_game_dataset_v01!$I$2:$I$981, "Xbox")</f>
        <v>63</v>
      </c>
      <c r="M10" s="19" t="s">
        <v>1896</v>
      </c>
      <c r="N10" s="20"/>
      <c r="O10" s="20"/>
      <c r="P10" s="7">
        <f>SUMIFS(video_game_dataset_v01!$L$2:$L$981, video_game_dataset_v01!$D$2:$D$981, "Male", video_game_dataset_v01!$I$2:$I$981, "Xbox")</f>
        <v>369</v>
      </c>
      <c r="R10" s="19" t="s">
        <v>1915</v>
      </c>
      <c r="S10" s="20"/>
      <c r="T10" s="20"/>
      <c r="U10" s="11">
        <f>AVERAGEIFS(video_game_dataset_v01!$O$2:$O$981, video_game_dataset_v01!$D$2:$D$981, "Male", video_game_dataset_v01!$I$2:$I$981, "Xbox")</f>
        <v>50.396825396825399</v>
      </c>
      <c r="W10" s="19" t="s">
        <v>1934</v>
      </c>
      <c r="X10" s="20"/>
      <c r="Y10" s="20"/>
      <c r="Z10" s="20"/>
      <c r="AA10" s="11">
        <f>AVERAGEIFS(video_game_dataset_v01!$O$2:$O$981, video_game_dataset_v01!$N$2:$N$981, "&gt;=4", video_game_dataset_v01!$N$2:$N$981, "&lt;=12", video_game_dataset_v01!$L$2:$L$981, "&gt;=1", video_game_dataset_v01!$L$2:$L$981, "&lt;=12", video_game_dataset_v01!$D$2:$D$981, "Female")</f>
        <v>51.24096385542169</v>
      </c>
    </row>
    <row r="11" spans="1:27">
      <c r="A11" s="8"/>
      <c r="B11" s="9" t="s">
        <v>17</v>
      </c>
      <c r="C11" s="10">
        <f>COUNTIF(video_game_dataset_v01!G2:G981, "No")</f>
        <v>496</v>
      </c>
      <c r="E11" s="6" t="s">
        <v>1867</v>
      </c>
      <c r="G11" s="11">
        <f>AVERAGE(video_game_dataset_v01!R1:R981)</f>
        <v>51.379591836734697</v>
      </c>
      <c r="I11" s="19" t="s">
        <v>1879</v>
      </c>
      <c r="J11" s="20"/>
      <c r="K11" s="7">
        <f>COUNTIFS(video_game_dataset_v01!$D$2:$D$981, "Male", video_game_dataset_v01!$I$2:$I$981, "PC")</f>
        <v>47</v>
      </c>
      <c r="M11" s="19" t="s">
        <v>1897</v>
      </c>
      <c r="N11" s="20"/>
      <c r="O11" s="20"/>
      <c r="P11" s="7">
        <f>SUMIFS(video_game_dataset_v01!$L$2:$L$981, video_game_dataset_v01!$D$2:$D$981, "Male", video_game_dataset_v01!$I$2:$I$981, "PC")</f>
        <v>267</v>
      </c>
      <c r="R11" s="19" t="s">
        <v>1916</v>
      </c>
      <c r="S11" s="20"/>
      <c r="T11" s="20"/>
      <c r="U11" s="11">
        <f>AVERAGEIFS(video_game_dataset_v01!$O$2:$O$981, video_game_dataset_v01!$D$2:$D$981, "Male", video_game_dataset_v01!$I$2:$I$981, "PC")</f>
        <v>54.765957446808514</v>
      </c>
      <c r="W11" s="19" t="s">
        <v>1935</v>
      </c>
      <c r="X11" s="20"/>
      <c r="Y11" s="20"/>
      <c r="Z11" s="20"/>
      <c r="AA11" s="11">
        <f>AVERAGEIFS(video_game_dataset_v01!$O$2:$O$981, video_game_dataset_v01!$N$2:$N$981, "&gt;=4", video_game_dataset_v01!$N$2:$N$981, "&lt;=12", video_game_dataset_v01!$L$2:$L$981, "&gt;=1", video_game_dataset_v01!$L$2:$L$981, "&lt;=12", video_game_dataset_v01!$D$2:$D$981, "Male")</f>
        <v>51.521489971346703</v>
      </c>
    </row>
    <row r="12" spans="1:27">
      <c r="A12" s="20"/>
      <c r="B12" s="20"/>
      <c r="E12" s="6" t="s">
        <v>1868</v>
      </c>
      <c r="G12" s="11">
        <f>AVERAGE(video_game_dataset_v01!S1:S981)</f>
        <v>49.602040816326529</v>
      </c>
      <c r="I12" s="19" t="s">
        <v>1880</v>
      </c>
      <c r="J12" s="20"/>
      <c r="K12" s="7">
        <f>COUNTIFS(video_game_dataset_v01!$D$2:$D$981, "Male", video_game_dataset_v01!$I$2:$I$981, "Nintendo")</f>
        <v>64</v>
      </c>
      <c r="M12" s="19" t="s">
        <v>1898</v>
      </c>
      <c r="N12" s="20"/>
      <c r="O12" s="20"/>
      <c r="P12" s="7">
        <f>SUMIFS(video_game_dataset_v01!$L$2:$L$981, video_game_dataset_v01!$D$2:$D$981, "Male", video_game_dataset_v01!$I$2:$I$981, "Nintendo")</f>
        <v>413</v>
      </c>
      <c r="R12" s="19" t="s">
        <v>1917</v>
      </c>
      <c r="S12" s="20"/>
      <c r="T12" s="20"/>
      <c r="U12" s="11">
        <f>AVERAGEIFS(video_game_dataset_v01!$O$2:$O$981, video_game_dataset_v01!$D$2:$D$981, "Male", video_game_dataset_v01!$I$2:$I$981, "Nintendo")</f>
        <v>45.640625</v>
      </c>
      <c r="W12" s="21" t="s">
        <v>1936</v>
      </c>
      <c r="X12" s="22"/>
      <c r="Y12" s="22"/>
      <c r="Z12" s="22"/>
      <c r="AA12" s="12">
        <f>AVERAGEIFS(video_game_dataset_v01!$O$2:$O$981, video_game_dataset_v01!$N$2:$N$981, "&gt;=4", video_game_dataset_v01!$N$2:$N$981, "&lt;=12", video_game_dataset_v01!$L$2:$L$981, "&gt;=1", video_game_dataset_v01!$L$2:$L$981, "&lt;=12", video_game_dataset_v01!$D$2:$D$981, "Other")</f>
        <v>47.782608695652172</v>
      </c>
    </row>
    <row r="13" spans="1:27">
      <c r="E13" s="8" t="s">
        <v>1869</v>
      </c>
      <c r="F13" s="9"/>
      <c r="G13" s="12">
        <f>AVERAGE(video_game_dataset_v01!T1:T981)</f>
        <v>49.069387755102042</v>
      </c>
      <c r="I13" s="19" t="s">
        <v>1881</v>
      </c>
      <c r="J13" s="20"/>
      <c r="K13" s="7">
        <f>COUNTIFS(video_game_dataset_v01!$D$2:$D$981, "Male", video_game_dataset_v01!$I$2:$I$981, "Cell Phone")</f>
        <v>54</v>
      </c>
      <c r="M13" s="19" t="s">
        <v>1899</v>
      </c>
      <c r="N13" s="20"/>
      <c r="O13" s="20"/>
      <c r="P13" s="7">
        <f>SUMIFS(video_game_dataset_v01!$L$2:$L$981, video_game_dataset_v01!$D$2:$D$981, "Male", video_game_dataset_v01!$I$2:$I$981, "Cell Phone")</f>
        <v>300</v>
      </c>
      <c r="R13" s="19" t="s">
        <v>1918</v>
      </c>
      <c r="S13" s="20"/>
      <c r="T13" s="20"/>
      <c r="U13" s="11">
        <f>AVERAGEIFS(video_game_dataset_v01!$O$2:$O$981, video_game_dataset_v01!$D$2:$D$981, "Male", video_game_dataset_v01!$I$2:$I$981, "Cell Phone")</f>
        <v>58.888888888888886</v>
      </c>
    </row>
    <row r="14" spans="1:27">
      <c r="I14" s="19" t="s">
        <v>1882</v>
      </c>
      <c r="J14" s="20"/>
      <c r="K14" s="7">
        <f>COUNTIFS(video_game_dataset_v01!$D$2:$D$981, "Male", video_game_dataset_v01!$I$2:$I$981, "Tablet")</f>
        <v>60</v>
      </c>
      <c r="M14" s="19" t="s">
        <v>1900</v>
      </c>
      <c r="N14" s="20"/>
      <c r="O14" s="20"/>
      <c r="P14" s="7">
        <f>SUMIFS(video_game_dataset_v01!$L$2:$L$981, video_game_dataset_v01!$D$2:$D$981, "Male", video_game_dataset_v01!$I$2:$I$981, "Tablet")</f>
        <v>346</v>
      </c>
      <c r="R14" s="19" t="s">
        <v>1919</v>
      </c>
      <c r="S14" s="20"/>
      <c r="T14" s="20"/>
      <c r="U14" s="11">
        <f>AVERAGEIFS(video_game_dataset_v01!$O$2:$O$981, video_game_dataset_v01!$D$2:$D$981, "Male", video_game_dataset_v01!$I$2:$I$981, "Tablet")</f>
        <v>50.2</v>
      </c>
      <c r="W14" s="41" t="s">
        <v>1937</v>
      </c>
      <c r="X14" s="42"/>
      <c r="Y14" s="42"/>
      <c r="Z14" s="42"/>
      <c r="AA14" s="43"/>
    </row>
    <row r="15" spans="1:27">
      <c r="I15" s="6"/>
      <c r="K15" s="7"/>
      <c r="M15" s="6"/>
      <c r="P15" s="7"/>
      <c r="R15" s="6"/>
      <c r="U15" s="11"/>
      <c r="W15" s="6" t="s">
        <v>1938</v>
      </c>
      <c r="AA15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"Entertainment")</f>
        <v>50.233009708737868</v>
      </c>
    </row>
    <row r="16" spans="1:27">
      <c r="I16" s="19" t="s">
        <v>1883</v>
      </c>
      <c r="J16" s="20"/>
      <c r="K16" s="7">
        <f>COUNTIFS(video_game_dataset_v01!$D$2:$D$981, "Other", video_game_dataset_v01!$I$2:$I$981, "PlayStation")</f>
        <v>42</v>
      </c>
      <c r="M16" s="19" t="s">
        <v>1901</v>
      </c>
      <c r="N16" s="20"/>
      <c r="O16" s="20"/>
      <c r="P16" s="7">
        <f>SUMIFS(video_game_dataset_v01!$L$2:$L$981, video_game_dataset_v01!$D$2:$D$981, "Other", video_game_dataset_v01!$I$2:$I$981, "PlayStation")</f>
        <v>258</v>
      </c>
      <c r="R16" s="19" t="s">
        <v>1920</v>
      </c>
      <c r="S16" s="20"/>
      <c r="T16" s="20"/>
      <c r="U16" s="11">
        <f>AVERAGEIFS(video_game_dataset_v01!$O$2:$O$981, video_game_dataset_v01!$D$2:$D$981, "Other", video_game_dataset_v01!$I$2:$I$981, "PlayStation")</f>
        <v>46.857142857142854</v>
      </c>
      <c r="W16" s="6" t="s">
        <v>1939</v>
      </c>
      <c r="AA16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"Stress Relief")</f>
        <v>47.697916666666664</v>
      </c>
    </row>
    <row r="17" spans="9:27">
      <c r="I17" s="19" t="s">
        <v>1884</v>
      </c>
      <c r="J17" s="20"/>
      <c r="K17" s="7">
        <f>COUNTIFS(video_game_dataset_v01!$D$2:$D$981, "Other", video_game_dataset_v01!$I$2:$I$981, "Xbox")</f>
        <v>49</v>
      </c>
      <c r="M17" s="19" t="s">
        <v>1902</v>
      </c>
      <c r="N17" s="20"/>
      <c r="O17" s="20"/>
      <c r="P17" s="7">
        <f>SUMIFS(video_game_dataset_v01!$L$2:$L$981, video_game_dataset_v01!$D$2:$D$981, "Other", video_game_dataset_v01!$I$2:$I$981, "Xbox")</f>
        <v>298</v>
      </c>
      <c r="R17" s="19" t="s">
        <v>1921</v>
      </c>
      <c r="S17" s="20"/>
      <c r="T17" s="20"/>
      <c r="U17" s="11">
        <f>AVERAGEIFS(video_game_dataset_v01!$O$2:$O$981, video_game_dataset_v01!$D$2:$D$981, "Other", video_game_dataset_v01!$I$2:$I$981, "Xbox")</f>
        <v>46.102040816326529</v>
      </c>
      <c r="W17" s="6" t="s">
        <v>1940</v>
      </c>
      <c r="AA17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"Social Interaction")</f>
        <v>50.653465346534652</v>
      </c>
    </row>
    <row r="18" spans="9:27">
      <c r="I18" s="19" t="s">
        <v>1885</v>
      </c>
      <c r="J18" s="20"/>
      <c r="K18" s="7">
        <f>COUNTIFS(video_game_dataset_v01!$D$2:$D$981, "Other", video_game_dataset_v01!$I$2:$I$981, "PC")</f>
        <v>61</v>
      </c>
      <c r="M18" s="19" t="s">
        <v>1903</v>
      </c>
      <c r="N18" s="20"/>
      <c r="O18" s="20"/>
      <c r="P18" s="7">
        <f>SUMIFS(video_game_dataset_v01!$L$2:$L$981, video_game_dataset_v01!$D$2:$D$981, "Other", video_game_dataset_v01!$I$2:$I$981, "PC")</f>
        <v>328</v>
      </c>
      <c r="R18" s="19" t="s">
        <v>1922</v>
      </c>
      <c r="S18" s="20"/>
      <c r="T18" s="20"/>
      <c r="U18" s="11">
        <f>AVERAGEIFS(video_game_dataset_v01!$O$2:$O$981, video_game_dataset_v01!$D$2:$D$981, "Other", video_game_dataset_v01!$I$2:$I$981, "PC")</f>
        <v>44.57377049180328</v>
      </c>
      <c r="W18" s="6" t="s">
        <v>1941</v>
      </c>
      <c r="AA18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"Boredom")</f>
        <v>56.636363636363633</v>
      </c>
    </row>
    <row r="19" spans="9:27">
      <c r="I19" s="19" t="s">
        <v>1886</v>
      </c>
      <c r="J19" s="20"/>
      <c r="K19" s="7">
        <f>COUNTIFS(video_game_dataset_v01!$D$2:$D$981, "Other", video_game_dataset_v01!$I$2:$I$981, "Nintendo")</f>
        <v>53</v>
      </c>
      <c r="M19" s="19" t="s">
        <v>1904</v>
      </c>
      <c r="N19" s="20"/>
      <c r="O19" s="20"/>
      <c r="P19" s="7">
        <f>SUMIFS(video_game_dataset_v01!$L$2:$L$981, video_game_dataset_v01!$D$2:$D$981, "Other", video_game_dataset_v01!$I$2:$I$981, "Nintendo")</f>
        <v>313</v>
      </c>
      <c r="R19" s="19" t="s">
        <v>1923</v>
      </c>
      <c r="S19" s="20"/>
      <c r="T19" s="20"/>
      <c r="U19" s="11">
        <f>AVERAGEIFS(video_game_dataset_v01!$O$2:$O$981, video_game_dataset_v01!$D$2:$D$981, "Other", video_game_dataset_v01!$I$2:$I$981, "Nintendo")</f>
        <v>47.773584905660378</v>
      </c>
      <c r="W19" s="6" t="s">
        <v>1942</v>
      </c>
      <c r="AA19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"Habit")</f>
        <v>53.313131313131315</v>
      </c>
    </row>
    <row r="20" spans="9:27">
      <c r="I20" s="19" t="s">
        <v>1887</v>
      </c>
      <c r="J20" s="20"/>
      <c r="K20" s="7">
        <f>COUNTIFS(video_game_dataset_v01!$D$2:$D$981, "Other", video_game_dataset_v01!$I$2:$I$981, "Cell Phone")</f>
        <v>49</v>
      </c>
      <c r="M20" s="19" t="s">
        <v>1905</v>
      </c>
      <c r="N20" s="20"/>
      <c r="O20" s="20"/>
      <c r="P20" s="7">
        <f>SUMIFS(video_game_dataset_v01!$L$2:$L$981, video_game_dataset_v01!$D$2:$D$981, "Other", video_game_dataset_v01!$I$2:$I$981, "Cell Phone")</f>
        <v>274</v>
      </c>
      <c r="R20" s="19" t="s">
        <v>1924</v>
      </c>
      <c r="S20" s="20"/>
      <c r="T20" s="20"/>
      <c r="U20" s="11">
        <f>AVERAGEIFS(video_game_dataset_v01!$O$2:$O$981, video_game_dataset_v01!$D$2:$D$981, "Other", video_game_dataset_v01!$I$2:$I$981, "Cell Phone")</f>
        <v>44.224489795918366</v>
      </c>
      <c r="W20" s="6" t="s">
        <v>1943</v>
      </c>
      <c r="AA20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"Loneliness")</f>
        <v>48.946808510638299</v>
      </c>
    </row>
    <row r="21" spans="9:27">
      <c r="I21" s="21" t="s">
        <v>1888</v>
      </c>
      <c r="J21" s="22"/>
      <c r="K21" s="10">
        <f>COUNTIFS(video_game_dataset_v01!$D$2:$D$981, "Other", video_game_dataset_v01!$I$2:$I$981, "Tablet")</f>
        <v>45</v>
      </c>
      <c r="M21" s="21" t="s">
        <v>1906</v>
      </c>
      <c r="N21" s="22"/>
      <c r="O21" s="22"/>
      <c r="P21" s="10">
        <f>SUMIFS(video_game_dataset_v01!$L$2:$L$981, video_game_dataset_v01!$D$2:$D$981, "Other", video_game_dataset_v01!$I$2:$I$981, "Tablet")</f>
        <v>303</v>
      </c>
      <c r="R21" s="21" t="s">
        <v>1925</v>
      </c>
      <c r="S21" s="22"/>
      <c r="T21" s="22"/>
      <c r="U21" s="12">
        <f>AVERAGEIFS(video_game_dataset_v01!$O$2:$O$981, video_game_dataset_v01!$D$2:$D$981, "Other", video_game_dataset_v01!$I$2:$I$981, "Tablet")</f>
        <v>58.711111111111109</v>
      </c>
      <c r="W21" s="6" t="s">
        <v>1944</v>
      </c>
      <c r="AA21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"Escapism")</f>
        <v>48.8</v>
      </c>
    </row>
    <row r="22" spans="9:27">
      <c r="W22" s="6" t="s">
        <v>1945</v>
      </c>
      <c r="AA22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"Relaxation")</f>
        <v>48.289719626168221</v>
      </c>
    </row>
    <row r="23" spans="9:27">
      <c r="I23" s="45" t="s">
        <v>1982</v>
      </c>
      <c r="J23" s="45"/>
      <c r="K23" s="45"/>
      <c r="M23" s="17" t="s">
        <v>1974</v>
      </c>
      <c r="N23" s="17"/>
      <c r="O23" s="17"/>
      <c r="P23" s="17"/>
      <c r="W23" s="6" t="s">
        <v>1946</v>
      </c>
      <c r="AA23" s="11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"Challenge")</f>
        <v>52.351851851851855</v>
      </c>
    </row>
    <row r="24" spans="9:27">
      <c r="I24" t="s">
        <v>18</v>
      </c>
      <c r="K24">
        <f>SUM(K2, K9, K16)</f>
        <v>153</v>
      </c>
      <c r="M24" t="s">
        <v>1975</v>
      </c>
      <c r="P24" s="44">
        <f>SUM(P2, P9, P16)/K24</f>
        <v>6</v>
      </c>
      <c r="W24" s="8" t="s">
        <v>1947</v>
      </c>
      <c r="X24" s="9"/>
      <c r="Y24" s="9"/>
      <c r="Z24" s="9"/>
      <c r="AA24" s="12">
        <f>AVERAGEIFS(video_game_dataset_v01!$O$2:$O$981, video_game_dataset_v01!$N$2:$N$981, "&gt;=4", video_game_dataset_v01!$N$2:$N$981, "&lt;=12", video_game_dataset_v01!$L$2:$L$981, "&gt;=1", video_game_dataset_v01!$L$2:$L$981, "&lt;=12", video_game_dataset_v01!$K$2:$K$981, "Competition")</f>
        <v>47.219047619047622</v>
      </c>
    </row>
    <row r="25" spans="9:27">
      <c r="I25" t="s">
        <v>52</v>
      </c>
      <c r="K25">
        <f>SUM(K3, K10, K17)</f>
        <v>158</v>
      </c>
      <c r="M25" t="s">
        <v>1976</v>
      </c>
      <c r="P25" s="44">
        <f>SUM(P3, P10, P17)/K25</f>
        <v>5.9683544303797467</v>
      </c>
    </row>
    <row r="26" spans="9:27">
      <c r="I26" t="s">
        <v>33</v>
      </c>
      <c r="K26">
        <f>SUM(K4, K11, K18)</f>
        <v>172</v>
      </c>
      <c r="M26" t="s">
        <v>1977</v>
      </c>
      <c r="P26" s="44">
        <f>SUM(P4, P11, P18)/K26</f>
        <v>5.7325581395348841</v>
      </c>
    </row>
    <row r="27" spans="9:27">
      <c r="I27" t="s">
        <v>23</v>
      </c>
      <c r="K27">
        <f>SUM(K5, K12, K19)</f>
        <v>176</v>
      </c>
      <c r="M27" t="s">
        <v>1978</v>
      </c>
      <c r="P27" s="44">
        <f>SUM(P5, P12, P19)/K27</f>
        <v>6.1988636363636367</v>
      </c>
    </row>
    <row r="28" spans="9:27">
      <c r="I28" t="s">
        <v>31</v>
      </c>
      <c r="K28">
        <f>SUM(K6, K13, K20)</f>
        <v>159</v>
      </c>
      <c r="M28" t="s">
        <v>1979</v>
      </c>
      <c r="P28" s="44">
        <f>SUM(P6, P13, P20)/K28</f>
        <v>6.0125786163522017</v>
      </c>
    </row>
    <row r="29" spans="9:27">
      <c r="I29" t="s">
        <v>47</v>
      </c>
      <c r="K29">
        <f>SUM(K7, K14, K21)</f>
        <v>162</v>
      </c>
      <c r="M29" t="s">
        <v>1980</v>
      </c>
      <c r="P29" s="44">
        <f>SUM(P7, P14, P21)/K29</f>
        <v>6.1790123456790127</v>
      </c>
    </row>
    <row r="31" spans="9:27">
      <c r="M31" s="18" t="s">
        <v>1948</v>
      </c>
      <c r="N31" s="18"/>
      <c r="O31" s="18"/>
      <c r="P31" s="18"/>
    </row>
    <row r="32" spans="9:27">
      <c r="M32" s="19" t="s">
        <v>1949</v>
      </c>
      <c r="N32" s="20"/>
      <c r="O32" s="20"/>
      <c r="P32" s="15">
        <f>AVERAGEIFS(video_game_dataset_v01!$M$2:$M$981, video_game_dataset_v01!$D$2:$D$981, "Female", video_game_dataset_v01!$I$2:$I$981, "PlayStation")</f>
        <v>483.36</v>
      </c>
    </row>
    <row r="33" spans="13:16">
      <c r="M33" s="19" t="s">
        <v>1950</v>
      </c>
      <c r="N33" s="20"/>
      <c r="O33" s="20"/>
      <c r="P33" s="15">
        <f>AVERAGEIFS(video_game_dataset_v01!$M$2:$M$981, video_game_dataset_v01!$D$2:$D$981, "Female", video_game_dataset_v01!$I$2:$I$981, "Xbox")</f>
        <v>499.47826086956519</v>
      </c>
    </row>
    <row r="34" spans="13:16">
      <c r="M34" s="19" t="s">
        <v>1951</v>
      </c>
      <c r="N34" s="20"/>
      <c r="O34" s="20"/>
      <c r="P34" s="15">
        <f>AVERAGEIFS(video_game_dataset_v01!$M$2:$M$981, video_game_dataset_v01!$D$2:$D$981, "Female", video_game_dataset_v01!$I$2:$I$981, "PC")</f>
        <v>511</v>
      </c>
    </row>
    <row r="35" spans="13:16">
      <c r="M35" s="19" t="s">
        <v>1952</v>
      </c>
      <c r="N35" s="20"/>
      <c r="O35" s="20"/>
      <c r="P35" s="15">
        <f>AVERAGEIFS(video_game_dataset_v01!$M$2:$M$981, video_game_dataset_v01!$D$2:$D$981, "Female", video_game_dataset_v01!$I$2:$I$981, "Nintendo")</f>
        <v>532.38983050847457</v>
      </c>
    </row>
    <row r="36" spans="13:16">
      <c r="M36" s="19" t="s">
        <v>1953</v>
      </c>
      <c r="N36" s="20"/>
      <c r="O36" s="20"/>
      <c r="P36" s="15">
        <f>AVERAGEIFS(video_game_dataset_v01!$M$2:$M$981, video_game_dataset_v01!$D$2:$D$981, "Female", video_game_dataset_v01!$I$2:$I$981, "Cell Phone")</f>
        <v>502.92857142857144</v>
      </c>
    </row>
    <row r="37" spans="13:16">
      <c r="M37" s="19" t="s">
        <v>1954</v>
      </c>
      <c r="N37" s="20"/>
      <c r="O37" s="20"/>
      <c r="P37" s="15">
        <f>AVERAGEIFS(video_game_dataset_v01!$M$2:$M$981, video_game_dataset_v01!$D$2:$D$981, "Female", video_game_dataset_v01!$I$2:$I$981, "Tablet")</f>
        <v>511.77192982456143</v>
      </c>
    </row>
    <row r="38" spans="13:16">
      <c r="M38" s="19"/>
      <c r="N38" s="20"/>
      <c r="O38" s="20"/>
      <c r="P38" s="3"/>
    </row>
    <row r="39" spans="13:16">
      <c r="M39" s="19" t="s">
        <v>1955</v>
      </c>
      <c r="N39" s="20"/>
      <c r="O39" s="20"/>
      <c r="P39" s="15">
        <f>AVERAGEIFS(video_game_dataset_v01!$M$2:$M$981, video_game_dataset_v01!$D$2:$D$981, "Male", video_game_dataset_v01!$I$2:$I$981, "PlayStation")</f>
        <v>514.50819672131149</v>
      </c>
    </row>
    <row r="40" spans="13:16">
      <c r="M40" s="19" t="s">
        <v>1956</v>
      </c>
      <c r="N40" s="20"/>
      <c r="O40" s="20"/>
      <c r="P40" s="15">
        <f>AVERAGEIFS(video_game_dataset_v01!$M$2:$M$981, video_game_dataset_v01!$D$2:$D$981, "Male", video_game_dataset_v01!$I$2:$I$981, "Xbox")</f>
        <v>542.38095238095241</v>
      </c>
    </row>
    <row r="41" spans="13:16">
      <c r="M41" s="19" t="s">
        <v>1957</v>
      </c>
      <c r="N41" s="20"/>
      <c r="O41" s="20"/>
      <c r="P41" s="15">
        <f>AVERAGEIFS(video_game_dataset_v01!$M$2:$M$981, video_game_dataset_v01!$D$2:$D$981, "Male", video_game_dataset_v01!$I$2:$I$981, "PC")</f>
        <v>516.21276595744678</v>
      </c>
    </row>
    <row r="42" spans="13:16">
      <c r="M42" s="19" t="s">
        <v>1958</v>
      </c>
      <c r="N42" s="20"/>
      <c r="O42" s="20"/>
      <c r="P42" s="15">
        <f>AVERAGEIFS(video_game_dataset_v01!$M$2:$M$981, video_game_dataset_v01!$D$2:$D$981, "Male", video_game_dataset_v01!$I$2:$I$981, "Nintendo")</f>
        <v>483.921875</v>
      </c>
    </row>
    <row r="43" spans="13:16">
      <c r="M43" s="19" t="s">
        <v>1959</v>
      </c>
      <c r="N43" s="20"/>
      <c r="O43" s="20"/>
      <c r="P43" s="15">
        <f>AVERAGEIFS(video_game_dataset_v01!$M$2:$M$981, video_game_dataset_v01!$D$2:$D$981, "Male", video_game_dataset_v01!$I$2:$I$981, "Cell Phone")</f>
        <v>532.07407407407402</v>
      </c>
    </row>
    <row r="44" spans="13:16">
      <c r="M44" s="19" t="s">
        <v>1960</v>
      </c>
      <c r="N44" s="20"/>
      <c r="O44" s="20"/>
      <c r="P44" s="15">
        <f>AVERAGEIFS(video_game_dataset_v01!$M$2:$M$981, video_game_dataset_v01!$D$2:$D$981, "Male", video_game_dataset_v01!$I$2:$I$981, "Tablet")</f>
        <v>543.35</v>
      </c>
    </row>
    <row r="45" spans="13:16">
      <c r="M45" s="19"/>
      <c r="N45" s="20"/>
      <c r="O45" s="20"/>
      <c r="P45" s="3"/>
    </row>
    <row r="46" spans="13:16">
      <c r="M46" s="19" t="s">
        <v>1962</v>
      </c>
      <c r="N46" s="20"/>
      <c r="O46" s="20"/>
      <c r="P46" s="15">
        <f>AVERAGEIFS(video_game_dataset_v01!$M$2:$M$981, video_game_dataset_v01!$D$2:$D$981, "Other", video_game_dataset_v01!$I$2:$I$981, "PlayStation")</f>
        <v>473.83333333333331</v>
      </c>
    </row>
    <row r="47" spans="13:16">
      <c r="M47" s="19" t="s">
        <v>1963</v>
      </c>
      <c r="N47" s="20"/>
      <c r="O47" s="20"/>
      <c r="P47" s="15">
        <f>AVERAGEIFS(video_game_dataset_v01!$M$2:$M$981, video_game_dataset_v01!$D$2:$D$981, "Other", video_game_dataset_v01!$I$2:$I$981, "Xbox")</f>
        <v>497.0612244897959</v>
      </c>
    </row>
    <row r="48" spans="13:16">
      <c r="M48" s="19" t="s">
        <v>1964</v>
      </c>
      <c r="N48" s="20"/>
      <c r="O48" s="20"/>
      <c r="P48" s="15">
        <f>AVERAGEIFS(video_game_dataset_v01!$M$2:$M$981, video_game_dataset_v01!$D$2:$D$981, "Other", video_game_dataset_v01!$I$2:$I$981, "PC")</f>
        <v>528.03278688524586</v>
      </c>
    </row>
    <row r="49" spans="13:16">
      <c r="M49" s="19" t="s">
        <v>1965</v>
      </c>
      <c r="N49" s="20"/>
      <c r="O49" s="20"/>
      <c r="P49" s="15">
        <f>AVERAGEIFS(video_game_dataset_v01!$M$2:$M$981, video_game_dataset_v01!$D$2:$D$981, "Other", video_game_dataset_v01!$I$2:$I$981, "Nintendo")</f>
        <v>485.2641509433962</v>
      </c>
    </row>
    <row r="50" spans="13:16">
      <c r="M50" s="19" t="s">
        <v>1966</v>
      </c>
      <c r="N50" s="20"/>
      <c r="O50" s="20"/>
      <c r="P50" s="15">
        <f>AVERAGEIFS(video_game_dataset_v01!$M$2:$M$981, video_game_dataset_v01!$D$2:$D$981, "Other", video_game_dataset_v01!$I$2:$I$981, "Cell Phone")</f>
        <v>455.16326530612247</v>
      </c>
    </row>
    <row r="51" spans="13:16">
      <c r="M51" s="21" t="s">
        <v>1967</v>
      </c>
      <c r="N51" s="22"/>
      <c r="O51" s="22"/>
      <c r="P51" s="15">
        <f>AVERAGEIFS(video_game_dataset_v01!$M$2:$M$981, video_game_dataset_v01!$D$2:$D$981, "Other", video_game_dataset_v01!$I$2:$I$981, "Tablet")</f>
        <v>501</v>
      </c>
    </row>
    <row r="53" spans="13:16">
      <c r="M53" s="16" t="s">
        <v>1961</v>
      </c>
      <c r="N53" s="16"/>
      <c r="O53" s="16"/>
      <c r="P53" s="16"/>
    </row>
    <row r="54" spans="13:16">
      <c r="M54" t="s">
        <v>1968</v>
      </c>
      <c r="P54" s="15">
        <f>AVERAGEIFS(video_game_dataset_v01!$M$2:$M$981, video_game_dataset_v01!$I$2:$I$981, "PlayStation")</f>
        <v>493.16339869281046</v>
      </c>
    </row>
    <row r="55" spans="13:16">
      <c r="M55" t="s">
        <v>1969</v>
      </c>
      <c r="P55" s="15">
        <f>AVERAGEIFS(video_game_dataset_v01!$M$2:$M$981, video_game_dataset_v01!$I$2:$I$981, "Xbox")</f>
        <v>515.83544303797464</v>
      </c>
    </row>
    <row r="56" spans="13:16">
      <c r="M56" t="s">
        <v>1970</v>
      </c>
      <c r="P56" s="15">
        <f>AVERAGEIFS(video_game_dataset_v01!$M$2:$M$981, video_game_dataset_v01!$I$2:$I$981, "PC")</f>
        <v>518.46511627906978</v>
      </c>
    </row>
    <row r="57" spans="13:16">
      <c r="M57" t="s">
        <v>1971</v>
      </c>
      <c r="P57" s="15">
        <f>AVERAGEIFS(video_game_dataset_v01!$M$2:$M$981, video_game_dataset_v01!$I$2:$I$981, "Nintendo")</f>
        <v>500.57386363636363</v>
      </c>
    </row>
    <row r="58" spans="13:16">
      <c r="M58" t="s">
        <v>1972</v>
      </c>
      <c r="P58" s="15">
        <f>AVERAGEIFS(video_game_dataset_v01!$M$2:$M$981, video_game_dataset_v01!$I$2:$I$981, "Cell Phone")</f>
        <v>498.10691823899373</v>
      </c>
    </row>
    <row r="59" spans="13:16">
      <c r="M59" t="s">
        <v>1973</v>
      </c>
      <c r="P59" s="15">
        <f>AVERAGEIFS(video_game_dataset_v01!$M$2:$M$981, video_game_dataset_v01!$I$2:$I$981, "Tablet")</f>
        <v>520.47530864197529</v>
      </c>
    </row>
  </sheetData>
  <mergeCells count="101">
    <mergeCell ref="I23:K23"/>
    <mergeCell ref="W14:AA14"/>
    <mergeCell ref="R18:T18"/>
    <mergeCell ref="R19:T19"/>
    <mergeCell ref="R20:T20"/>
    <mergeCell ref="R21:T21"/>
    <mergeCell ref="R14:T14"/>
    <mergeCell ref="R16:T16"/>
    <mergeCell ref="R17:T17"/>
    <mergeCell ref="W1:AA1"/>
    <mergeCell ref="W9:AA9"/>
    <mergeCell ref="W2:Z2"/>
    <mergeCell ref="W3:Z3"/>
    <mergeCell ref="W4:Z4"/>
    <mergeCell ref="W5:Z5"/>
    <mergeCell ref="W6:Z6"/>
    <mergeCell ref="W7:Z7"/>
    <mergeCell ref="W10:Z10"/>
    <mergeCell ref="W11:Z11"/>
    <mergeCell ref="W12:Z12"/>
    <mergeCell ref="R12:T12"/>
    <mergeCell ref="R13:T13"/>
    <mergeCell ref="R6:T6"/>
    <mergeCell ref="R7:T7"/>
    <mergeCell ref="R9:T9"/>
    <mergeCell ref="R10:T10"/>
    <mergeCell ref="R11:T11"/>
    <mergeCell ref="M17:O17"/>
    <mergeCell ref="M18:O18"/>
    <mergeCell ref="M19:O19"/>
    <mergeCell ref="M20:O20"/>
    <mergeCell ref="M21:O21"/>
    <mergeCell ref="I19:J19"/>
    <mergeCell ref="I20:J20"/>
    <mergeCell ref="I21:J21"/>
    <mergeCell ref="M2:O2"/>
    <mergeCell ref="M3:O3"/>
    <mergeCell ref="M4:O4"/>
    <mergeCell ref="M5:O5"/>
    <mergeCell ref="M6:O6"/>
    <mergeCell ref="M7:O7"/>
    <mergeCell ref="M9:O9"/>
    <mergeCell ref="M10:O10"/>
    <mergeCell ref="M11:O11"/>
    <mergeCell ref="M12:O12"/>
    <mergeCell ref="M13:O13"/>
    <mergeCell ref="M14:O14"/>
    <mergeCell ref="M16:O16"/>
    <mergeCell ref="I13:J13"/>
    <mergeCell ref="I14:J14"/>
    <mergeCell ref="I16:J16"/>
    <mergeCell ref="I17:J17"/>
    <mergeCell ref="I18:J18"/>
    <mergeCell ref="R1:U1"/>
    <mergeCell ref="I2:J2"/>
    <mergeCell ref="I3:J3"/>
    <mergeCell ref="I4:J4"/>
    <mergeCell ref="I5:J5"/>
    <mergeCell ref="R2:T2"/>
    <mergeCell ref="R3:T3"/>
    <mergeCell ref="R4:T4"/>
    <mergeCell ref="R5:T5"/>
    <mergeCell ref="A9:B9"/>
    <mergeCell ref="A8:B8"/>
    <mergeCell ref="A12:B12"/>
    <mergeCell ref="I1:K1"/>
    <mergeCell ref="M1:P1"/>
    <mergeCell ref="I6:J6"/>
    <mergeCell ref="I7:J7"/>
    <mergeCell ref="I9:J9"/>
    <mergeCell ref="I10:J10"/>
    <mergeCell ref="I11:J11"/>
    <mergeCell ref="I12:J12"/>
    <mergeCell ref="E1:G1"/>
    <mergeCell ref="A1:C1"/>
    <mergeCell ref="A2:B2"/>
    <mergeCell ref="A3:B3"/>
    <mergeCell ref="A4:B4"/>
    <mergeCell ref="M41:O41"/>
    <mergeCell ref="M42:O42"/>
    <mergeCell ref="M32:O32"/>
    <mergeCell ref="M33:O33"/>
    <mergeCell ref="M34:O34"/>
    <mergeCell ref="M35:O35"/>
    <mergeCell ref="M36:O36"/>
    <mergeCell ref="M53:P53"/>
    <mergeCell ref="M23:P23"/>
    <mergeCell ref="M31:P31"/>
    <mergeCell ref="M49:O49"/>
    <mergeCell ref="M50:O50"/>
    <mergeCell ref="M51:O51"/>
    <mergeCell ref="M38:O38"/>
    <mergeCell ref="M45:O45"/>
    <mergeCell ref="M43:O43"/>
    <mergeCell ref="M44:O44"/>
    <mergeCell ref="M46:O46"/>
    <mergeCell ref="M47:O47"/>
    <mergeCell ref="M48:O48"/>
    <mergeCell ref="M37:O37"/>
    <mergeCell ref="M39:O39"/>
    <mergeCell ref="M40:O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user_personal_information</vt:lpstr>
      <vt:lpstr>pivot_table_1</vt:lpstr>
      <vt:lpstr>gaming_health_data</vt:lpstr>
      <vt:lpstr>pivot_table_2</vt:lpstr>
      <vt:lpstr>video_game_dataset_v01</vt:lpstr>
      <vt:lpstr>Statistical_Insight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Lopez</dc:creator>
  <cp:lastModifiedBy>Erik Lopez</cp:lastModifiedBy>
  <dcterms:created xsi:type="dcterms:W3CDTF">2024-10-28T16:55:24Z</dcterms:created>
  <dcterms:modified xsi:type="dcterms:W3CDTF">2024-11-06T20:27:02Z</dcterms:modified>
</cp:coreProperties>
</file>