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aboardpower\shares\restricted\BDGC\TCC\VARIOS\BUFFER GP\"/>
    </mc:Choice>
  </mc:AlternateContent>
  <xr:revisionPtr revIDLastSave="0" documentId="13_ncr:1_{97EA1232-7C28-49B6-A56F-26D4387507B0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ACT" sheetId="1" r:id="rId1"/>
  </sheets>
  <externalReferences>
    <externalReference r:id="rId2"/>
  </externalReferences>
  <definedNames>
    <definedName name="_xlnm.Print_Area" localSheetId="0">FACT!$B$2:$I$29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I24" i="1"/>
  <c r="I22" i="1"/>
  <c r="G24" i="1"/>
  <c r="G23" i="1"/>
  <c r="G22" i="1"/>
  <c r="G21" i="1"/>
  <c r="E24" i="1"/>
  <c r="E23" i="1"/>
  <c r="E22" i="1"/>
  <c r="E21" i="1"/>
  <c r="F24" i="1"/>
  <c r="F23" i="1"/>
  <c r="F22" i="1"/>
  <c r="F21" i="1"/>
  <c r="D24" i="1"/>
  <c r="D23" i="1"/>
  <c r="D22" i="1"/>
  <c r="D25" i="1"/>
  <c r="D21" i="1"/>
  <c r="F20" i="1"/>
  <c r="F19" i="1"/>
  <c r="E20" i="1"/>
  <c r="E19" i="1"/>
  <c r="D20" i="1"/>
  <c r="D19" i="1"/>
  <c r="C20" i="1"/>
  <c r="C19" i="1"/>
  <c r="F28" i="1" l="1"/>
  <c r="F27" i="1"/>
  <c r="F26" i="1"/>
  <c r="F25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I18" i="1" l="1"/>
  <c r="I17" i="1"/>
  <c r="C18" i="1"/>
  <c r="C17" i="1"/>
  <c r="C16" i="1"/>
  <c r="C15" i="1"/>
  <c r="I26" i="1"/>
  <c r="I27" i="1" s="1"/>
  <c r="I28" i="1" s="1"/>
  <c r="I16" i="1"/>
  <c r="I15" i="1"/>
  <c r="C26" i="1" l="1"/>
  <c r="C25" i="1"/>
  <c r="E26" i="1"/>
  <c r="E25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8" i="1" l="1"/>
  <c r="G25" i="1"/>
  <c r="G26" i="1" s="1"/>
  <c r="D4" i="1"/>
  <c r="D8" i="1" s="1"/>
  <c r="D10" i="1" s="1"/>
  <c r="D12" i="1" s="1"/>
  <c r="D3" i="1"/>
  <c r="D7" i="1" s="1"/>
  <c r="D9" i="1" s="1"/>
  <c r="D11" i="1" s="1"/>
  <c r="D13" i="1" s="1"/>
  <c r="D27" i="1" l="1"/>
  <c r="D28" i="1" s="1"/>
  <c r="D17" i="1"/>
  <c r="D15" i="1"/>
  <c r="D14" i="1"/>
  <c r="D6" i="1"/>
  <c r="D5" i="1"/>
  <c r="D16" i="1" l="1"/>
  <c r="D18" i="1" s="1"/>
  <c r="D26" i="1"/>
</calcChain>
</file>

<file path=xl/sharedStrings.xml><?xml version="1.0" encoding="utf-8"?>
<sst xmlns="http://schemas.openxmlformats.org/spreadsheetml/2006/main" count="51" uniqueCount="26">
  <si>
    <t>Id. de cliente</t>
  </si>
  <si>
    <t>Id. de articulo</t>
  </si>
  <si>
    <t>Concepto</t>
  </si>
  <si>
    <t>Monto</t>
  </si>
  <si>
    <t>Moneda</t>
  </si>
  <si>
    <t>Notas</t>
  </si>
  <si>
    <t>Linea</t>
  </si>
  <si>
    <t>Cantidad</t>
  </si>
  <si>
    <t>INTERESES</t>
  </si>
  <si>
    <t>RD$</t>
  </si>
  <si>
    <t>US$</t>
  </si>
  <si>
    <t>junio 2020.-</t>
  </si>
  <si>
    <t>AES001</t>
  </si>
  <si>
    <t>CDE001</t>
  </si>
  <si>
    <t>DPP001</t>
  </si>
  <si>
    <t>LIM001</t>
  </si>
  <si>
    <t>ELE001</t>
  </si>
  <si>
    <t>ICP001</t>
  </si>
  <si>
    <t>SAN001</t>
  </si>
  <si>
    <t>EME001</t>
  </si>
  <si>
    <t>WCG001</t>
  </si>
  <si>
    <t>MON002</t>
  </si>
  <si>
    <t>PEC001</t>
  </si>
  <si>
    <t>CEP001</t>
  </si>
  <si>
    <t>HGL001</t>
  </si>
  <si>
    <t>CAR001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</si>
</sst>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[$€-2]* #,##0.00_);_([$€-2]* \(#,##0.00\);_([$€-2]* &quot;-&quot;??_)"/>
    <numFmt numFmtId="165" formatCode="_(* #,##0.0000_);_(* \(#,##0.0000\);_(* &quot;-&quot;??_);_(@_)"/>
    <numFmt numFmtId="166" formatCode="_(* #,##0.00000_);_(* \(#,##0.00000\);_(* &quot;-&quot;??_);_(@_)"/>
    <numFmt numFmtId="167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21" borderId="2" applyNumberFormat="0" applyAlignment="0" applyProtection="0"/>
    <xf numFmtId="0" fontId="8" fillId="22" borderId="3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0" fontId="17" fillId="23" borderId="0" applyNumberFormat="0" applyBorder="0" applyAlignment="0" applyProtection="0"/>
    <xf numFmtId="0" fontId="9" fillId="0" borderId="0"/>
    <xf numFmtId="0" fontId="9" fillId="0" borderId="0"/>
    <xf numFmtId="0" fontId="9" fillId="24" borderId="8" applyNumberFormat="0" applyFont="0" applyAlignment="0" applyProtection="0"/>
    <xf numFmtId="0" fontId="18" fillId="21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43" fontId="2" fillId="0" borderId="0" xfId="1" applyFont="1"/>
    <xf numFmtId="43" fontId="2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43" fontId="2" fillId="0" borderId="1" xfId="1" applyFont="1" applyBorder="1"/>
    <xf numFmtId="0" fontId="2" fillId="0" borderId="0" xfId="0" applyFont="1" applyBorder="1"/>
    <xf numFmtId="43" fontId="2" fillId="0" borderId="0" xfId="1" applyFont="1" applyBorder="1"/>
    <xf numFmtId="43" fontId="3" fillId="0" borderId="0" xfId="1" applyFont="1" applyBorder="1"/>
    <xf numFmtId="165" fontId="2" fillId="0" borderId="0" xfId="1" applyNumberFormat="1" applyFont="1" applyBorder="1"/>
    <xf numFmtId="166" fontId="2" fillId="0" borderId="0" xfId="1" applyNumberFormat="1" applyFont="1" applyBorder="1"/>
    <xf numFmtId="43" fontId="2" fillId="0" borderId="0" xfId="0" applyNumberFormat="1" applyFont="1"/>
    <xf numFmtId="0" fontId="2" fillId="0" borderId="12" xfId="0" applyFont="1" applyBorder="1"/>
    <xf numFmtId="0" fontId="3" fillId="2" borderId="12" xfId="0" applyFont="1" applyFill="1" applyBorder="1" applyAlignment="1">
      <alignment horizontal="center" vertical="center"/>
    </xf>
    <xf numFmtId="43" fontId="3" fillId="2" borderId="12" xfId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3" fontId="2" fillId="0" borderId="12" xfId="1" applyFont="1" applyBorder="1" applyAlignment="1">
      <alignment horizontal="center" vertical="center"/>
    </xf>
    <xf numFmtId="0" fontId="2" fillId="0" borderId="12" xfId="0" applyFont="1" applyBorder="1" applyAlignment="1">
      <alignment wrapText="1"/>
    </xf>
    <xf numFmtId="43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43" fontId="2" fillId="0" borderId="11" xfId="1" applyFont="1" applyBorder="1" applyAlignment="1">
      <alignment horizontal="center" vertical="center"/>
    </xf>
    <xf numFmtId="167" fontId="2" fillId="0" borderId="12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wrapText="1"/>
    </xf>
  </cellXfs>
  <cellStyles count="49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Comma" xfId="1" builtinId="3"/>
    <cellStyle name="Comma 2" xfId="29" xr:uid="{00000000-0005-0000-0000-00001C000000}"/>
    <cellStyle name="Comma 3" xfId="30" xr:uid="{00000000-0005-0000-0000-00001D000000}"/>
    <cellStyle name="Euro" xfId="31" xr:uid="{00000000-0005-0000-0000-00001E000000}"/>
    <cellStyle name="Euro 2" xfId="32" xr:uid="{00000000-0005-0000-0000-00001F000000}"/>
    <cellStyle name="Explanatory Text 2" xfId="33" xr:uid="{00000000-0005-0000-0000-000020000000}"/>
    <cellStyle name="Good 2" xfId="34" xr:uid="{00000000-0005-0000-0000-000021000000}"/>
    <cellStyle name="Heading 1 2" xfId="35" xr:uid="{00000000-0005-0000-0000-000022000000}"/>
    <cellStyle name="Heading 2 2" xfId="36" xr:uid="{00000000-0005-0000-0000-000023000000}"/>
    <cellStyle name="Heading 3 2" xfId="37" xr:uid="{00000000-0005-0000-0000-000024000000}"/>
    <cellStyle name="Heading 4 2" xfId="38" xr:uid="{00000000-0005-0000-0000-000025000000}"/>
    <cellStyle name="Input 2" xfId="39" xr:uid="{00000000-0005-0000-0000-000026000000}"/>
    <cellStyle name="Linked Cell 2" xfId="40" xr:uid="{00000000-0005-0000-0000-000027000000}"/>
    <cellStyle name="Neutral 2" xfId="41" xr:uid="{00000000-0005-0000-0000-000029000000}"/>
    <cellStyle name="Normal" xfId="0" builtinId="0"/>
    <cellStyle name="Normal 2" xfId="42" xr:uid="{00000000-0005-0000-0000-00002B000000}"/>
    <cellStyle name="Normal 3" xfId="43" xr:uid="{00000000-0005-0000-0000-00002C000000}"/>
    <cellStyle name="Note 2" xfId="44" xr:uid="{00000000-0005-0000-0000-00002D000000}"/>
    <cellStyle name="Output 2" xfId="45" xr:uid="{00000000-0005-0000-0000-00002E000000}"/>
    <cellStyle name="Title 2" xfId="46" xr:uid="{00000000-0005-0000-0000-00002F000000}"/>
    <cellStyle name="Total 2" xfId="47" xr:uid="{00000000-0005-0000-0000-000030000000}"/>
    <cellStyle name="Warning Text 2" xfId="48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tricted/BDGC/TCC/2020/INTERESES/RESUMEN%20MEM%20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Sheet2"/>
      <sheetName val="Sheet1"/>
    </sheetNames>
    <sheetDataSet>
      <sheetData sheetId="0">
        <row r="3">
          <cell r="B3" t="str">
            <v>AES001</v>
          </cell>
          <cell r="C3" t="str">
            <v>AES ANDRES, D. R.</v>
          </cell>
          <cell r="D3" t="str">
            <v>RD$</v>
          </cell>
          <cell r="E3">
            <v>216514.77000000002</v>
          </cell>
          <cell r="F3">
            <v>353166.76</v>
          </cell>
          <cell r="G3">
            <v>569681.53</v>
          </cell>
        </row>
        <row r="4">
          <cell r="B4" t="str">
            <v>CDE001</v>
          </cell>
          <cell r="C4" t="str">
            <v>CDEEE</v>
          </cell>
          <cell r="D4" t="str">
            <v>RD$</v>
          </cell>
          <cell r="E4">
            <v>27983.659999999996</v>
          </cell>
          <cell r="F4">
            <v>45645.38</v>
          </cell>
          <cell r="G4">
            <v>73629.039999999994</v>
          </cell>
        </row>
        <row r="5">
          <cell r="B5" t="str">
            <v>DPP001</v>
          </cell>
          <cell r="C5" t="str">
            <v>DPP</v>
          </cell>
          <cell r="D5" t="str">
            <v>RD$</v>
          </cell>
          <cell r="E5">
            <v>2354.23</v>
          </cell>
          <cell r="F5">
            <v>3840.09</v>
          </cell>
          <cell r="G5">
            <v>6194.32</v>
          </cell>
        </row>
        <row r="6">
          <cell r="B6" t="str">
            <v>EDE003</v>
          </cell>
          <cell r="C6" t="str">
            <v>EDEESTE</v>
          </cell>
          <cell r="D6" t="str">
            <v>RD$</v>
          </cell>
          <cell r="E6" t="str">
            <v/>
          </cell>
          <cell r="F6" t="str">
            <v/>
          </cell>
          <cell r="G6">
            <v>0</v>
          </cell>
        </row>
        <row r="7">
          <cell r="B7" t="str">
            <v>EDE002</v>
          </cell>
          <cell r="C7" t="str">
            <v>EDENORTE</v>
          </cell>
          <cell r="D7" t="str">
            <v>RD$</v>
          </cell>
          <cell r="E7" t="str">
            <v/>
          </cell>
          <cell r="F7" t="str">
            <v/>
          </cell>
          <cell r="G7">
            <v>0</v>
          </cell>
        </row>
        <row r="8">
          <cell r="B8" t="str">
            <v>PVD002</v>
          </cell>
          <cell r="C8" t="str">
            <v>PVDC</v>
          </cell>
          <cell r="D8" t="str">
            <v>RD$</v>
          </cell>
          <cell r="E8" t="str">
            <v/>
          </cell>
          <cell r="F8" t="str">
            <v/>
          </cell>
          <cell r="G8">
            <v>0</v>
          </cell>
        </row>
        <row r="9">
          <cell r="B9" t="str">
            <v>EDE001</v>
          </cell>
          <cell r="C9" t="str">
            <v>EDESUR</v>
          </cell>
          <cell r="D9" t="str">
            <v>RD$</v>
          </cell>
          <cell r="E9" t="str">
            <v/>
          </cell>
          <cell r="F9" t="str">
            <v/>
          </cell>
          <cell r="G9">
            <v>0</v>
          </cell>
        </row>
        <row r="10">
          <cell r="B10" t="str">
            <v>HAI001</v>
          </cell>
          <cell r="C10" t="str">
            <v>HAINA</v>
          </cell>
          <cell r="D10" t="str">
            <v>RD$</v>
          </cell>
          <cell r="E10" t="str">
            <v/>
          </cell>
          <cell r="F10" t="str">
            <v/>
          </cell>
          <cell r="G10">
            <v>0</v>
          </cell>
        </row>
        <row r="11">
          <cell r="B11" t="str">
            <v>GPL001</v>
          </cell>
          <cell r="C11" t="str">
            <v>PALAMARA</v>
          </cell>
          <cell r="D11" t="str">
            <v>RD$</v>
          </cell>
          <cell r="E11" t="str">
            <v/>
          </cell>
          <cell r="F11" t="str">
            <v/>
          </cell>
          <cell r="G11">
            <v>0</v>
          </cell>
        </row>
        <row r="12">
          <cell r="B12" t="str">
            <v>LUZ001</v>
          </cell>
          <cell r="C12" t="str">
            <v>LUZ Y FUERZA</v>
          </cell>
          <cell r="D12" t="str">
            <v>RD$</v>
          </cell>
          <cell r="E12" t="str">
            <v/>
          </cell>
          <cell r="F12" t="str">
            <v/>
          </cell>
          <cell r="G12">
            <v>0</v>
          </cell>
        </row>
        <row r="13">
          <cell r="B13" t="str">
            <v>LIM001</v>
          </cell>
          <cell r="C13" t="str">
            <v>EPDL</v>
          </cell>
          <cell r="D13" t="str">
            <v>RD$</v>
          </cell>
          <cell r="E13">
            <v>70102.390000000014</v>
          </cell>
          <cell r="F13">
            <v>114347.09000000001</v>
          </cell>
          <cell r="G13">
            <v>184449.48000000004</v>
          </cell>
        </row>
        <row r="14">
          <cell r="B14" t="str">
            <v>ELE001</v>
          </cell>
          <cell r="C14" t="str">
            <v>ELECTRONIC JRC</v>
          </cell>
          <cell r="D14" t="str">
            <v>RD$</v>
          </cell>
          <cell r="E14">
            <v>6.69</v>
          </cell>
          <cell r="F14">
            <v>10.92</v>
          </cell>
          <cell r="G14">
            <v>17.61</v>
          </cell>
        </row>
        <row r="15">
          <cell r="B15" t="str">
            <v>ICP001</v>
          </cell>
          <cell r="C15" t="str">
            <v>IC POWER DR</v>
          </cell>
          <cell r="D15" t="str">
            <v>RD$</v>
          </cell>
          <cell r="E15">
            <v>1.97</v>
          </cell>
          <cell r="F15">
            <v>3.21</v>
          </cell>
          <cell r="G15">
            <v>5.18</v>
          </cell>
        </row>
        <row r="16">
          <cell r="B16" t="str">
            <v>GED001</v>
          </cell>
          <cell r="C16" t="str">
            <v>GRUPO EÓLICO DOMINICANO</v>
          </cell>
          <cell r="D16" t="str">
            <v>RD$</v>
          </cell>
          <cell r="E16" t="str">
            <v/>
          </cell>
          <cell r="F16" t="str">
            <v/>
          </cell>
          <cell r="G16">
            <v>0</v>
          </cell>
        </row>
        <row r="17">
          <cell r="B17" t="str">
            <v>SAN001</v>
          </cell>
          <cell r="C17" t="str">
            <v>SAN FELIPE</v>
          </cell>
          <cell r="D17" t="str">
            <v>RD$</v>
          </cell>
          <cell r="E17">
            <v>17.21</v>
          </cell>
          <cell r="F17">
            <v>28.080000000000002</v>
          </cell>
          <cell r="G17">
            <v>45.290000000000006</v>
          </cell>
        </row>
        <row r="18">
          <cell r="B18" t="str">
            <v>BIO001</v>
          </cell>
          <cell r="C18" t="str">
            <v>BIO ENERGY</v>
          </cell>
          <cell r="D18" t="str">
            <v>RD$</v>
          </cell>
          <cell r="E18" t="str">
            <v/>
          </cell>
          <cell r="F18" t="str">
            <v/>
          </cell>
          <cell r="G18">
            <v>0</v>
          </cell>
        </row>
        <row r="19">
          <cell r="B19" t="str">
            <v>EME001</v>
          </cell>
          <cell r="C19" t="str">
            <v>EMERALD</v>
          </cell>
          <cell r="D19" t="str">
            <v>RD$</v>
          </cell>
          <cell r="E19">
            <v>7.49</v>
          </cell>
          <cell r="F19">
            <v>12.21</v>
          </cell>
          <cell r="G19">
            <v>19.700000000000003</v>
          </cell>
        </row>
        <row r="20">
          <cell r="B20" t="str">
            <v>WCG001</v>
          </cell>
          <cell r="C20" t="str">
            <v>WCG ENERGY</v>
          </cell>
          <cell r="D20" t="str">
            <v>RD$</v>
          </cell>
          <cell r="E20">
            <v>241.41</v>
          </cell>
          <cell r="F20">
            <v>393.78000000000003</v>
          </cell>
          <cell r="G20">
            <v>635.19000000000005</v>
          </cell>
        </row>
        <row r="21">
          <cell r="D21" t="str">
            <v>RD$</v>
          </cell>
        </row>
        <row r="22">
          <cell r="B22" t="str">
            <v>FID001</v>
          </cell>
          <cell r="C22" t="str">
            <v>FIDEICOMISO</v>
          </cell>
          <cell r="D22" t="str">
            <v>RD$</v>
          </cell>
          <cell r="E22" t="str">
            <v/>
          </cell>
          <cell r="F22" t="str">
            <v/>
          </cell>
          <cell r="G22">
            <v>0</v>
          </cell>
        </row>
        <row r="23">
          <cell r="B23" t="str">
            <v>ITA001</v>
          </cell>
          <cell r="C23" t="str">
            <v>ITABO</v>
          </cell>
          <cell r="D23" t="str">
            <v>RD$</v>
          </cell>
          <cell r="E23" t="str">
            <v/>
          </cell>
          <cell r="F23" t="str">
            <v/>
          </cell>
          <cell r="G23">
            <v>0</v>
          </cell>
        </row>
        <row r="24">
          <cell r="D24" t="str">
            <v>RD$</v>
          </cell>
          <cell r="G24">
            <v>0</v>
          </cell>
        </row>
        <row r="25">
          <cell r="B25" t="str">
            <v>PEC001</v>
          </cell>
          <cell r="C25" t="str">
            <v>PECASA</v>
          </cell>
          <cell r="D25" t="str">
            <v>RD$</v>
          </cell>
          <cell r="E25">
            <v>86.69</v>
          </cell>
          <cell r="F25">
            <v>141.4</v>
          </cell>
          <cell r="G25">
            <v>228.09</v>
          </cell>
        </row>
        <row r="26">
          <cell r="B26" t="str">
            <v>MON002</v>
          </cell>
          <cell r="C26" t="str">
            <v>MONTECRISTI SOLAR</v>
          </cell>
          <cell r="D26" t="str">
            <v>RD$</v>
          </cell>
          <cell r="E26">
            <v>3.72</v>
          </cell>
          <cell r="F26">
            <v>6.07</v>
          </cell>
          <cell r="G26">
            <v>9.7900000000000009</v>
          </cell>
        </row>
        <row r="27">
          <cell r="B27" t="str">
            <v>CEP001</v>
          </cell>
          <cell r="C27" t="str">
            <v>CEPP</v>
          </cell>
          <cell r="D27" t="str">
            <v>RD$</v>
          </cell>
          <cell r="E27">
            <v>4.76</v>
          </cell>
          <cell r="F27">
            <v>7.76</v>
          </cell>
          <cell r="G27">
            <v>12.52</v>
          </cell>
        </row>
        <row r="28">
          <cell r="B28" t="str">
            <v>INC001</v>
          </cell>
          <cell r="C28" t="str">
            <v>INCARNA</v>
          </cell>
          <cell r="D28" t="str">
            <v>US$</v>
          </cell>
          <cell r="E28" t="str">
            <v/>
          </cell>
          <cell r="F28" t="str">
            <v/>
          </cell>
          <cell r="G28">
            <v>0</v>
          </cell>
        </row>
        <row r="29">
          <cell r="C29" t="str">
            <v>CARIBETRANS</v>
          </cell>
          <cell r="D29" t="str">
            <v>US$</v>
          </cell>
          <cell r="E29" t="str">
            <v/>
          </cell>
          <cell r="G29">
            <v>0</v>
          </cell>
        </row>
        <row r="30">
          <cell r="B30" t="str">
            <v>ALT001</v>
          </cell>
          <cell r="C30" t="str">
            <v>ALTIO</v>
          </cell>
          <cell r="D30" t="str">
            <v>US$</v>
          </cell>
          <cell r="F30" t="str">
            <v/>
          </cell>
          <cell r="G30">
            <v>0</v>
          </cell>
        </row>
        <row r="31">
          <cell r="B31" t="str">
            <v>FID001</v>
          </cell>
          <cell r="C31" t="str">
            <v>FIDEICOMISO</v>
          </cell>
          <cell r="D31" t="str">
            <v>US$</v>
          </cell>
          <cell r="E31" t="str">
            <v/>
          </cell>
          <cell r="F31" t="str">
            <v/>
          </cell>
          <cell r="G31">
            <v>0</v>
          </cell>
        </row>
        <row r="32">
          <cell r="B32" t="str">
            <v>FON001</v>
          </cell>
          <cell r="C32" t="str">
            <v>FONDO</v>
          </cell>
          <cell r="D32" t="str">
            <v>US$</v>
          </cell>
          <cell r="E32" t="str">
            <v/>
          </cell>
          <cell r="F32" t="str">
            <v/>
          </cell>
          <cell r="G32">
            <v>0</v>
          </cell>
        </row>
        <row r="33">
          <cell r="B33" t="str">
            <v>VER001</v>
          </cell>
          <cell r="C33" t="str">
            <v>VERTEX</v>
          </cell>
          <cell r="D33" t="str">
            <v>US$</v>
          </cell>
          <cell r="G33">
            <v>0</v>
          </cell>
        </row>
        <row r="34">
          <cell r="B34" t="str">
            <v>GAM001</v>
          </cell>
          <cell r="C34" t="str">
            <v>GAM CAPITAL</v>
          </cell>
          <cell r="D34" t="str">
            <v>US$</v>
          </cell>
          <cell r="G34">
            <v>0</v>
          </cell>
        </row>
        <row r="35">
          <cell r="B35" t="str">
            <v>VER002</v>
          </cell>
          <cell r="C35" t="str">
            <v>VERTEX PUESTO DE BOLSA</v>
          </cell>
          <cell r="D35" t="str">
            <v>US$</v>
          </cell>
          <cell r="E35" t="str">
            <v/>
          </cell>
          <cell r="F35" t="str">
            <v/>
          </cell>
          <cell r="G35">
            <v>0</v>
          </cell>
        </row>
        <row r="36">
          <cell r="B36" t="str">
            <v>HGL001</v>
          </cell>
          <cell r="C36" t="str">
            <v>LAS COLINAS</v>
          </cell>
          <cell r="D36" t="str">
            <v>US$</v>
          </cell>
          <cell r="E36">
            <v>8.9499999999999993</v>
          </cell>
          <cell r="F36">
            <v>0</v>
          </cell>
          <cell r="G36">
            <v>8.9499999999999993</v>
          </cell>
        </row>
        <row r="37">
          <cell r="B37" t="str">
            <v>TEX001</v>
          </cell>
          <cell r="C37" t="str">
            <v>TEXTILES</v>
          </cell>
          <cell r="D37" t="str">
            <v>US$</v>
          </cell>
          <cell r="E37" t="str">
            <v/>
          </cell>
          <cell r="G37">
            <v>0</v>
          </cell>
        </row>
        <row r="38">
          <cell r="B38" t="str">
            <v>HOM001</v>
          </cell>
          <cell r="C38" t="str">
            <v>HOMS</v>
          </cell>
          <cell r="D38" t="str">
            <v>US$</v>
          </cell>
          <cell r="E38" t="str">
            <v/>
          </cell>
          <cell r="G38">
            <v>0</v>
          </cell>
        </row>
        <row r="39">
          <cell r="B39" t="str">
            <v>PAR002</v>
          </cell>
          <cell r="C39" t="str">
            <v>PARALLAX</v>
          </cell>
          <cell r="D39" t="str">
            <v>US$</v>
          </cell>
          <cell r="G39">
            <v>0</v>
          </cell>
        </row>
        <row r="40">
          <cell r="B40" t="str">
            <v>CAR001</v>
          </cell>
          <cell r="C40" t="str">
            <v>CARIBETRANS</v>
          </cell>
          <cell r="D40" t="str">
            <v>US$</v>
          </cell>
          <cell r="E40">
            <v>26.659999999999997</v>
          </cell>
          <cell r="G40">
            <v>26.659999999999997</v>
          </cell>
        </row>
        <row r="41">
          <cell r="B41" t="str">
            <v>OCH001</v>
          </cell>
          <cell r="C41" t="str">
            <v>OCHOA</v>
          </cell>
          <cell r="D41" t="str">
            <v>US$</v>
          </cell>
          <cell r="E41" t="str">
            <v/>
          </cell>
          <cell r="G41">
            <v>0</v>
          </cell>
        </row>
        <row r="43">
          <cell r="C43" t="str">
            <v>TOTAL RD$</v>
          </cell>
          <cell r="E43">
            <v>317324.99</v>
          </cell>
          <cell r="F43">
            <v>517602.75000000017</v>
          </cell>
          <cell r="G43">
            <v>14556.092434782611</v>
          </cell>
        </row>
        <row r="44">
          <cell r="B44">
            <v>43983</v>
          </cell>
          <cell r="E44" t="str">
            <v>TASA RD$/US$</v>
          </cell>
          <cell r="G44">
            <v>57.5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3"/>
  <sheetViews>
    <sheetView tabSelected="1" view="pageBreakPreview" topLeftCell="A7" zoomScaleNormal="100" zoomScaleSheetLayoutView="100" workbookViewId="0">
      <selection activeCell="I3" sqref="I3"/>
    </sheetView>
  </sheetViews>
  <sheetFormatPr defaultColWidth="8.85546875" defaultRowHeight="13.5" x14ac:dyDescent="0.25"/>
  <cols>
    <col min="1" max="1" width="8.85546875" style="1"/>
    <col min="2" max="2" width="17.28515625" style="2" bestFit="1" customWidth="1"/>
    <col min="3" max="3" width="12.42578125" style="1" customWidth="1"/>
    <col min="4" max="4" width="70.42578125" style="1" bestFit="1" customWidth="1"/>
    <col min="5" max="5" width="10.140625" style="1" bestFit="1" customWidth="1"/>
    <col min="6" max="6" width="14.85546875" style="3" bestFit="1" customWidth="1"/>
    <col min="7" max="7" width="9.42578125" style="1" customWidth="1"/>
    <col min="8" max="8" width="9.5703125" style="1" customWidth="1"/>
    <col min="9" max="9" width="13.7109375" style="1" bestFit="1" customWidth="1"/>
    <col min="10" max="10" width="8.85546875" style="2"/>
    <col min="11" max="11" width="8.85546875" style="1"/>
    <col min="12" max="12" width="11" style="1" bestFit="1" customWidth="1"/>
    <col min="13" max="16384" width="8.85546875" style="1"/>
  </cols>
  <sheetData>
    <row r="1" spans="2:12" x14ac:dyDescent="0.25">
      <c r="I1" s="1" t="s">
        <v>11</v>
      </c>
    </row>
    <row r="2" spans="2:12" s="2" customFormat="1" ht="14.25" thickBot="1" x14ac:dyDescent="0.3">
      <c r="B2" s="15" t="s">
        <v>0</v>
      </c>
      <c r="C2" s="15" t="s">
        <v>1</v>
      </c>
      <c r="D2" s="15" t="s">
        <v>2</v>
      </c>
      <c r="E2" s="15" t="s">
        <v>7</v>
      </c>
      <c r="F2" s="16" t="s">
        <v>3</v>
      </c>
      <c r="G2" s="15" t="s">
        <v>4</v>
      </c>
      <c r="H2" s="15" t="s">
        <v>5</v>
      </c>
      <c r="I2" s="15" t="s">
        <v>6</v>
      </c>
    </row>
    <row r="3" spans="2:12" ht="12.75" customHeight="1" thickTop="1" x14ac:dyDescent="0.25">
      <c r="B3" s="17" t="s">
        <v>12</v>
      </c>
      <c r="C3" s="17" t="s">
        <v>8</v>
      </c>
      <c r="D3" s="14" t="str">
        <f>CONCATENATE("Interés sobre deuda corriente al mes de ",$I$1)</f>
        <v>Interés sobre deuda corriente al mes de junio 2020.-</v>
      </c>
      <c r="E3" s="23">
        <v>1</v>
      </c>
      <c r="F3" s="22">
        <f>IFERROR(VLOOKUP($B3,[1]RESUMEN!$B$3:$H$31,4,0),"")</f>
        <v>216514.77000000002</v>
      </c>
      <c r="G3" s="17" t="s">
        <v>9</v>
      </c>
      <c r="H3" s="19"/>
      <c r="I3" s="17">
        <v>1</v>
      </c>
      <c r="L3" s="2"/>
    </row>
    <row r="4" spans="2:12" ht="12.75" customHeight="1" x14ac:dyDescent="0.25">
      <c r="B4" s="5" t="s">
        <v>12</v>
      </c>
      <c r="C4" s="5" t="s">
        <v>8</v>
      </c>
      <c r="D4" s="6" t="str">
        <f>CONCATENATE("Recargo del 18% anual correspondiente al mes de ",$I$1)</f>
        <v>Recargo del 18% anual correspondiente al mes de junio 2020.-</v>
      </c>
      <c r="E4" s="24">
        <v>1</v>
      </c>
      <c r="F4" s="4">
        <f>IFERROR(VLOOKUP($B4,[1]RESUMEN!$B$3:$H$31,5,0),"")</f>
        <v>353166.76</v>
      </c>
      <c r="G4" s="5" t="str">
        <f t="shared" ref="G4:G28" si="0">G3</f>
        <v>RD$</v>
      </c>
      <c r="H4" s="21"/>
      <c r="I4" s="5">
        <v>1</v>
      </c>
      <c r="L4" s="2"/>
    </row>
    <row r="5" spans="2:12" ht="12.75" customHeight="1" x14ac:dyDescent="0.25">
      <c r="B5" s="17" t="s">
        <v>13</v>
      </c>
      <c r="C5" s="17" t="s">
        <v>8</v>
      </c>
      <c r="D5" s="14" t="str">
        <f>D3</f>
        <v>Interés sobre deuda corriente al mes de junio 2020.-</v>
      </c>
      <c r="E5" s="23">
        <v>1</v>
      </c>
      <c r="F5" s="18">
        <f>IFERROR(VLOOKUP($B5,[1]RESUMEN!$B$3:$H$31,4,0),"")</f>
        <v>27983.659999999996</v>
      </c>
      <c r="G5" s="17" t="str">
        <f t="shared" si="0"/>
        <v>RD$</v>
      </c>
      <c r="H5" s="19"/>
      <c r="I5" s="17">
        <f>I4+1</f>
        <v>2</v>
      </c>
      <c r="L5" s="2"/>
    </row>
    <row r="6" spans="2:12" ht="12.75" customHeight="1" x14ac:dyDescent="0.25">
      <c r="B6" s="5" t="s">
        <v>13</v>
      </c>
      <c r="C6" s="5" t="s">
        <v>8</v>
      </c>
      <c r="D6" s="6" t="str">
        <f>D4</f>
        <v>Recargo del 18% anual correspondiente al mes de junio 2020.-</v>
      </c>
      <c r="E6" s="24">
        <v>1</v>
      </c>
      <c r="F6" s="20">
        <f>IFERROR(VLOOKUP($B6,[1]RESUMEN!$B$3:$H$31,5,0),"")</f>
        <v>45645.38</v>
      </c>
      <c r="G6" s="5" t="str">
        <f t="shared" si="0"/>
        <v>RD$</v>
      </c>
      <c r="H6" s="21"/>
      <c r="I6" s="5">
        <f>I5</f>
        <v>2</v>
      </c>
      <c r="L6" s="2"/>
    </row>
    <row r="7" spans="2:12" ht="12.75" customHeight="1" x14ac:dyDescent="0.25">
      <c r="B7" s="17" t="s">
        <v>14</v>
      </c>
      <c r="C7" s="17" t="s">
        <v>8</v>
      </c>
      <c r="D7" s="14" t="str">
        <f>D3</f>
        <v>Interés sobre deuda corriente al mes de junio 2020.-</v>
      </c>
      <c r="E7" s="23">
        <v>1</v>
      </c>
      <c r="F7" s="25">
        <f>IFERROR(VLOOKUP($B7,[1]RESUMEN!$B$3:$H$31,4,0),"")</f>
        <v>2354.23</v>
      </c>
      <c r="G7" s="17" t="str">
        <f t="shared" si="0"/>
        <v>RD$</v>
      </c>
      <c r="H7" s="19"/>
      <c r="I7" s="17">
        <f>I6+1</f>
        <v>3</v>
      </c>
      <c r="L7" s="2"/>
    </row>
    <row r="8" spans="2:12" ht="12.75" customHeight="1" x14ac:dyDescent="0.25">
      <c r="B8" s="5" t="s">
        <v>14</v>
      </c>
      <c r="C8" s="5" t="s">
        <v>8</v>
      </c>
      <c r="D8" s="6" t="str">
        <f>D4</f>
        <v>Recargo del 18% anual correspondiente al mes de junio 2020.-</v>
      </c>
      <c r="E8" s="24">
        <v>1</v>
      </c>
      <c r="F8" s="4">
        <f>IFERROR(VLOOKUP($B8,[1]RESUMEN!$B$3:$H$31,5,0),"")</f>
        <v>3840.09</v>
      </c>
      <c r="G8" s="5" t="str">
        <f t="shared" si="0"/>
        <v>RD$</v>
      </c>
      <c r="H8" s="21"/>
      <c r="I8" s="5">
        <f>I7</f>
        <v>3</v>
      </c>
      <c r="L8" s="2"/>
    </row>
    <row r="9" spans="2:12" ht="12.75" customHeight="1" x14ac:dyDescent="0.25">
      <c r="B9" s="17" t="s">
        <v>15</v>
      </c>
      <c r="C9" s="17" t="s">
        <v>8</v>
      </c>
      <c r="D9" s="14" t="str">
        <f>D7</f>
        <v>Interés sobre deuda corriente al mes de junio 2020.-</v>
      </c>
      <c r="E9" s="23">
        <v>1</v>
      </c>
      <c r="F9" s="18">
        <f>IFERROR(VLOOKUP($B9,[1]RESUMEN!$B$3:$H$31,4,0),"")</f>
        <v>70102.390000000014</v>
      </c>
      <c r="G9" s="17" t="str">
        <f t="shared" si="0"/>
        <v>RD$</v>
      </c>
      <c r="H9" s="19"/>
      <c r="I9" s="17">
        <f>I8+1</f>
        <v>4</v>
      </c>
      <c r="L9" s="2"/>
    </row>
    <row r="10" spans="2:12" ht="12.75" customHeight="1" x14ac:dyDescent="0.25">
      <c r="B10" s="5" t="s">
        <v>15</v>
      </c>
      <c r="C10" s="5" t="s">
        <v>8</v>
      </c>
      <c r="D10" s="6" t="str">
        <f t="shared" ref="D10:D14" si="1">D8</f>
        <v>Recargo del 18% anual correspondiente al mes de junio 2020.-</v>
      </c>
      <c r="E10" s="24">
        <v>1</v>
      </c>
      <c r="F10" s="20">
        <f>IFERROR(VLOOKUP($B10,[1]RESUMEN!$B$3:$H$31,5,0),"")</f>
        <v>114347.09000000001</v>
      </c>
      <c r="G10" s="5" t="str">
        <f t="shared" si="0"/>
        <v>RD$</v>
      </c>
      <c r="H10" s="21"/>
      <c r="I10" s="5">
        <f>I9</f>
        <v>4</v>
      </c>
      <c r="L10" s="2"/>
    </row>
    <row r="11" spans="2:12" ht="12.75" customHeight="1" x14ac:dyDescent="0.25">
      <c r="B11" s="17" t="s">
        <v>16</v>
      </c>
      <c r="C11" s="17" t="s">
        <v>8</v>
      </c>
      <c r="D11" s="14" t="str">
        <f t="shared" si="1"/>
        <v>Interés sobre deuda corriente al mes de junio 2020.-</v>
      </c>
      <c r="E11" s="23">
        <v>1</v>
      </c>
      <c r="F11" s="18">
        <f>IFERROR(VLOOKUP($B11,[1]RESUMEN!$B$3:$H$31,4,0),"")</f>
        <v>6.69</v>
      </c>
      <c r="G11" s="17" t="str">
        <f t="shared" si="0"/>
        <v>RD$</v>
      </c>
      <c r="H11" s="19"/>
      <c r="I11" s="17">
        <f>I10+1</f>
        <v>5</v>
      </c>
      <c r="L11" s="2"/>
    </row>
    <row r="12" spans="2:12" ht="12.75" customHeight="1" x14ac:dyDescent="0.25">
      <c r="B12" s="5" t="s">
        <v>16</v>
      </c>
      <c r="C12" s="5" t="s">
        <v>8</v>
      </c>
      <c r="D12" s="6" t="str">
        <f t="shared" si="1"/>
        <v>Recargo del 18% anual correspondiente al mes de junio 2020.-</v>
      </c>
      <c r="E12" s="24">
        <v>1</v>
      </c>
      <c r="F12" s="20">
        <f>IFERROR(VLOOKUP($B12,[1]RESUMEN!$B$3:$H$31,5,0),"")</f>
        <v>10.92</v>
      </c>
      <c r="G12" s="5" t="str">
        <f t="shared" si="0"/>
        <v>RD$</v>
      </c>
      <c r="H12" s="21"/>
      <c r="I12" s="5">
        <f>I11</f>
        <v>5</v>
      </c>
      <c r="L12" s="2"/>
    </row>
    <row r="13" spans="2:12" ht="12.75" customHeight="1" x14ac:dyDescent="0.25">
      <c r="B13" s="17" t="s">
        <v>17</v>
      </c>
      <c r="C13" s="17" t="s">
        <v>8</v>
      </c>
      <c r="D13" s="14" t="str">
        <f t="shared" si="1"/>
        <v>Interés sobre deuda corriente al mes de junio 2020.-</v>
      </c>
      <c r="E13" s="23">
        <v>1</v>
      </c>
      <c r="F13" s="18">
        <f>IFERROR(VLOOKUP($B13,[1]RESUMEN!$B$3:$H$31,4,0),"")</f>
        <v>1.97</v>
      </c>
      <c r="G13" s="17" t="str">
        <f t="shared" si="0"/>
        <v>RD$</v>
      </c>
      <c r="H13" s="19"/>
      <c r="I13" s="17">
        <f>I12+1</f>
        <v>6</v>
      </c>
      <c r="L13" s="2"/>
    </row>
    <row r="14" spans="2:12" ht="12.75" customHeight="1" x14ac:dyDescent="0.25">
      <c r="B14" s="5" t="s">
        <v>17</v>
      </c>
      <c r="C14" s="5" t="s">
        <v>8</v>
      </c>
      <c r="D14" s="6" t="str">
        <f t="shared" si="1"/>
        <v>Recargo del 18% anual correspondiente al mes de junio 2020.-</v>
      </c>
      <c r="E14" s="24">
        <v>1</v>
      </c>
      <c r="F14" s="20">
        <f>IFERROR(VLOOKUP($B14,[1]RESUMEN!$B$3:$H$31,5,0),"")</f>
        <v>3.21</v>
      </c>
      <c r="G14" s="5" t="str">
        <f t="shared" si="0"/>
        <v>RD$</v>
      </c>
      <c r="H14" s="21"/>
      <c r="I14" s="5">
        <f>I13</f>
        <v>6</v>
      </c>
      <c r="L14" s="2"/>
    </row>
    <row r="15" spans="2:12" ht="12.75" customHeight="1" x14ac:dyDescent="0.25">
      <c r="B15" s="17" t="s">
        <v>18</v>
      </c>
      <c r="C15" s="17" t="str">
        <f t="shared" ref="C15:C24" si="2">C14</f>
        <v>INTERESES</v>
      </c>
      <c r="D15" s="14" t="str">
        <f>D13</f>
        <v>Interés sobre deuda corriente al mes de junio 2020.-</v>
      </c>
      <c r="E15" s="23">
        <v>1</v>
      </c>
      <c r="F15" s="18">
        <f>IFERROR(VLOOKUP($B15,[1]RESUMEN!$B$3:$H$31,4,0),"")</f>
        <v>17.21</v>
      </c>
      <c r="G15" s="17" t="str">
        <f t="shared" si="0"/>
        <v>RD$</v>
      </c>
      <c r="H15" s="19"/>
      <c r="I15" s="17">
        <f>I14+1</f>
        <v>7</v>
      </c>
      <c r="L15" s="2"/>
    </row>
    <row r="16" spans="2:12" ht="12.75" customHeight="1" x14ac:dyDescent="0.25">
      <c r="B16" s="5" t="s">
        <v>18</v>
      </c>
      <c r="C16" s="5" t="str">
        <f t="shared" si="2"/>
        <v>INTERESES</v>
      </c>
      <c r="D16" s="6" t="str">
        <f>D14</f>
        <v>Recargo del 18% anual correspondiente al mes de junio 2020.-</v>
      </c>
      <c r="E16" s="24">
        <v>1</v>
      </c>
      <c r="F16" s="20">
        <f>IFERROR(VLOOKUP($B16,[1]RESUMEN!$B$3:$H$31,5,0),"")</f>
        <v>28.080000000000002</v>
      </c>
      <c r="G16" s="5" t="str">
        <f t="shared" si="0"/>
        <v>RD$</v>
      </c>
      <c r="H16" s="21"/>
      <c r="I16" s="5">
        <f>I15</f>
        <v>7</v>
      </c>
      <c r="L16" s="2"/>
    </row>
    <row r="17" spans="2:12" ht="12.75" customHeight="1" x14ac:dyDescent="0.25">
      <c r="B17" s="17" t="s">
        <v>19</v>
      </c>
      <c r="C17" s="17" t="str">
        <f t="shared" si="2"/>
        <v>INTERESES</v>
      </c>
      <c r="D17" s="14" t="str">
        <f>D13</f>
        <v>Interés sobre deuda corriente al mes de junio 2020.-</v>
      </c>
      <c r="E17" s="23">
        <v>1</v>
      </c>
      <c r="F17" s="18">
        <f>IFERROR(VLOOKUP($B17,[1]RESUMEN!$B$3:$H$31,4,0),"")</f>
        <v>7.49</v>
      </c>
      <c r="G17" s="17" t="str">
        <f t="shared" si="0"/>
        <v>RD$</v>
      </c>
      <c r="H17" s="19"/>
      <c r="I17" s="17">
        <f>I16+1</f>
        <v>8</v>
      </c>
      <c r="L17" s="2"/>
    </row>
    <row r="18" spans="2:12" ht="12.75" customHeight="1" x14ac:dyDescent="0.25">
      <c r="B18" s="5" t="s">
        <v>19</v>
      </c>
      <c r="C18" s="5" t="str">
        <f t="shared" si="2"/>
        <v>INTERESES</v>
      </c>
      <c r="D18" s="6" t="str">
        <f t="shared" ref="D18:D24" si="3">D16</f>
        <v>Recargo del 18% anual correspondiente al mes de junio 2020.-</v>
      </c>
      <c r="E18" s="24">
        <v>1</v>
      </c>
      <c r="F18" s="20">
        <f>IFERROR(VLOOKUP($B18,[1]RESUMEN!$B$3:$H$31,5,0),"")</f>
        <v>12.21</v>
      </c>
      <c r="G18" s="5" t="str">
        <f t="shared" si="0"/>
        <v>RD$</v>
      </c>
      <c r="H18" s="21"/>
      <c r="I18" s="5">
        <f>I17</f>
        <v>8</v>
      </c>
      <c r="L18" s="2"/>
    </row>
    <row r="19" spans="2:12" ht="12.75" customHeight="1" x14ac:dyDescent="0.25">
      <c r="B19" s="17" t="s">
        <v>21</v>
      </c>
      <c r="C19" s="17" t="str">
        <f t="shared" si="2"/>
        <v>INTERESES</v>
      </c>
      <c r="D19" s="14" t="str">
        <f t="shared" si="3"/>
        <v>Interés sobre deuda corriente al mes de junio 2020.-</v>
      </c>
      <c r="E19" s="23">
        <f t="shared" ref="E19:E24" si="4">E18</f>
        <v>1</v>
      </c>
      <c r="F19" s="18">
        <f>IFERROR(VLOOKUP($B19,[1]RESUMEN!$B$3:$H$31,4,0),"")</f>
        <v>3.72</v>
      </c>
      <c r="G19" s="17" t="str">
        <f t="shared" ref="G19:G24" si="5">G18</f>
        <v>RD$</v>
      </c>
      <c r="H19" s="19"/>
      <c r="I19" s="17">
        <v>9</v>
      </c>
      <c r="L19" s="2"/>
    </row>
    <row r="20" spans="2:12" ht="12.75" customHeight="1" x14ac:dyDescent="0.25">
      <c r="B20" s="5" t="s">
        <v>21</v>
      </c>
      <c r="C20" s="5" t="str">
        <f t="shared" si="2"/>
        <v>INTERESES</v>
      </c>
      <c r="D20" s="6" t="str">
        <f t="shared" si="3"/>
        <v>Recargo del 18% anual correspondiente al mes de junio 2020.-</v>
      </c>
      <c r="E20" s="24">
        <f t="shared" si="4"/>
        <v>1</v>
      </c>
      <c r="F20" s="20">
        <f>IFERROR(VLOOKUP($B20,[1]RESUMEN!$B$3:$H$31,5,0),"")</f>
        <v>6.07</v>
      </c>
      <c r="G20" s="5" t="str">
        <f t="shared" si="5"/>
        <v>RD$</v>
      </c>
      <c r="H20" s="21"/>
      <c r="I20" s="5">
        <v>9</v>
      </c>
      <c r="L20" s="2"/>
    </row>
    <row r="21" spans="2:12" ht="12.75" customHeight="1" x14ac:dyDescent="0.25">
      <c r="B21" s="17" t="s">
        <v>22</v>
      </c>
      <c r="C21" s="17" t="str">
        <f t="shared" si="2"/>
        <v>INTERESES</v>
      </c>
      <c r="D21" s="14" t="str">
        <f t="shared" si="3"/>
        <v>Interés sobre deuda corriente al mes de junio 2020.-</v>
      </c>
      <c r="E21" s="23">
        <f t="shared" si="4"/>
        <v>1</v>
      </c>
      <c r="F21" s="18">
        <f>IFERROR(VLOOKUP($B21,[1]RESUMEN!$B$3:$H$31,4,0),"")</f>
        <v>86.69</v>
      </c>
      <c r="G21" s="17" t="str">
        <f t="shared" si="5"/>
        <v>RD$</v>
      </c>
      <c r="H21" s="19"/>
      <c r="I21" s="17">
        <v>10</v>
      </c>
      <c r="L21" s="2"/>
    </row>
    <row r="22" spans="2:12" ht="12.75" customHeight="1" x14ac:dyDescent="0.25">
      <c r="B22" s="5" t="s">
        <v>22</v>
      </c>
      <c r="C22" s="5" t="str">
        <f t="shared" si="2"/>
        <v>INTERESES</v>
      </c>
      <c r="D22" s="6" t="str">
        <f t="shared" si="3"/>
        <v>Recargo del 18% anual correspondiente al mes de junio 2020.-</v>
      </c>
      <c r="E22" s="24">
        <f t="shared" si="4"/>
        <v>1</v>
      </c>
      <c r="F22" s="20">
        <f>IFERROR(VLOOKUP($B22,[1]RESUMEN!$B$3:$H$31,5,0),"")</f>
        <v>141.4</v>
      </c>
      <c r="G22" s="5" t="str">
        <f t="shared" si="5"/>
        <v>RD$</v>
      </c>
      <c r="H22" s="21"/>
      <c r="I22" s="5">
        <f>I21</f>
        <v>10</v>
      </c>
      <c r="L22" s="2"/>
    </row>
    <row r="23" spans="2:12" ht="12.75" customHeight="1" x14ac:dyDescent="0.25">
      <c r="B23" s="17" t="s">
        <v>23</v>
      </c>
      <c r="C23" s="17" t="str">
        <f t="shared" si="2"/>
        <v>INTERESES</v>
      </c>
      <c r="D23" s="14" t="str">
        <f t="shared" si="3"/>
        <v>Interés sobre deuda corriente al mes de junio 2020.-</v>
      </c>
      <c r="E23" s="23">
        <f t="shared" si="4"/>
        <v>1</v>
      </c>
      <c r="F23" s="18">
        <f>IFERROR(VLOOKUP($B23,[1]RESUMEN!$B$3:$H$31,4,0),"")</f>
        <v>4.76</v>
      </c>
      <c r="G23" s="17" t="str">
        <f t="shared" si="5"/>
        <v>RD$</v>
      </c>
      <c r="H23" s="19"/>
      <c r="I23" s="17">
        <v>11</v>
      </c>
      <c r="L23" s="2"/>
    </row>
    <row r="24" spans="2:12" ht="12.75" customHeight="1" x14ac:dyDescent="0.25">
      <c r="B24" s="5" t="s">
        <v>23</v>
      </c>
      <c r="C24" s="5" t="str">
        <f t="shared" si="2"/>
        <v>INTERESES</v>
      </c>
      <c r="D24" s="6" t="str">
        <f t="shared" si="3"/>
        <v>Recargo del 18% anual correspondiente al mes de junio 2020.-</v>
      </c>
      <c r="E24" s="24">
        <f t="shared" si="4"/>
        <v>1</v>
      </c>
      <c r="F24" s="20">
        <f>IFERROR(VLOOKUP($B24,[1]RESUMEN!$B$3:$H$31,5,0),"")</f>
        <v>7.76</v>
      </c>
      <c r="G24" s="5" t="str">
        <f t="shared" si="5"/>
        <v>RD$</v>
      </c>
      <c r="H24" s="21"/>
      <c r="I24" s="5">
        <f>I23</f>
        <v>11</v>
      </c>
      <c r="L24" s="2"/>
    </row>
    <row r="25" spans="2:12" ht="12.75" customHeight="1" x14ac:dyDescent="0.25">
      <c r="B25" s="26" t="s">
        <v>20</v>
      </c>
      <c r="C25" s="26" t="str">
        <f>C14</f>
        <v>INTERESES</v>
      </c>
      <c r="D25" s="8" t="str">
        <f>D12</f>
        <v>Recargo del 18% anual correspondiente al mes de junio 2020.-</v>
      </c>
      <c r="E25" s="27">
        <f>E14</f>
        <v>1</v>
      </c>
      <c r="F25" s="25">
        <f>IFERROR(VLOOKUP($B25,[1]RESUMEN!$B$3:$H$31,4,0),"")</f>
        <v>241.41</v>
      </c>
      <c r="G25" s="26" t="str">
        <f>G14</f>
        <v>RD$</v>
      </c>
      <c r="H25" s="28"/>
      <c r="I25" s="26">
        <v>12</v>
      </c>
      <c r="L25" s="2"/>
    </row>
    <row r="26" spans="2:12" ht="12.75" customHeight="1" x14ac:dyDescent="0.25">
      <c r="B26" s="26" t="s">
        <v>20</v>
      </c>
      <c r="C26" s="26" t="str">
        <f>C25</f>
        <v>INTERESES</v>
      </c>
      <c r="D26" s="8" t="str">
        <f>D14</f>
        <v>Recargo del 18% anual correspondiente al mes de junio 2020.-</v>
      </c>
      <c r="E26" s="27">
        <f>E25</f>
        <v>1</v>
      </c>
      <c r="F26" s="20">
        <f>IFERROR(VLOOKUP($B26,[1]RESUMEN!$B$3:$H$31,5,0),"")</f>
        <v>393.78000000000003</v>
      </c>
      <c r="G26" s="26" t="str">
        <f>G25</f>
        <v>RD$</v>
      </c>
      <c r="H26" s="28"/>
      <c r="I26" s="26">
        <f>I25</f>
        <v>12</v>
      </c>
      <c r="L26" s="2"/>
    </row>
    <row r="27" spans="2:12" ht="12.75" customHeight="1" x14ac:dyDescent="0.25">
      <c r="B27" s="17" t="s">
        <v>24</v>
      </c>
      <c r="C27" s="17" t="s">
        <v>8</v>
      </c>
      <c r="D27" s="14" t="str">
        <f>D13</f>
        <v>Interés sobre deuda corriente al mes de junio 2020.-</v>
      </c>
      <c r="E27" s="23">
        <v>1</v>
      </c>
      <c r="F27" s="18">
        <f>IFERROR(VLOOKUP($B27,[1]RESUMEN!$B$3:$H$131,4,0),"")</f>
        <v>8.9499999999999993</v>
      </c>
      <c r="G27" s="17" t="s">
        <v>10</v>
      </c>
      <c r="H27" s="19"/>
      <c r="I27" s="17">
        <f>I26+1</f>
        <v>13</v>
      </c>
      <c r="L27" s="2"/>
    </row>
    <row r="28" spans="2:12" ht="12.75" customHeight="1" x14ac:dyDescent="0.25">
      <c r="B28" s="5" t="s">
        <v>25</v>
      </c>
      <c r="C28" s="5" t="s">
        <v>8</v>
      </c>
      <c r="D28" s="6" t="str">
        <f>D27</f>
        <v>Interés sobre deuda corriente al mes de junio 2020.-</v>
      </c>
      <c r="E28" s="24">
        <v>1</v>
      </c>
      <c r="F28" s="20">
        <f>IFERROR(VLOOKUP($B28,[1]RESUMEN!$B$35:$H$131,4,0),"")</f>
        <v>26.659999999999997</v>
      </c>
      <c r="G28" s="5" t="str">
        <f t="shared" si="0"/>
        <v>US$</v>
      </c>
      <c r="H28" s="21"/>
      <c r="I28" s="5">
        <f>I27+1</f>
        <v>14</v>
      </c>
      <c r="L28" s="2"/>
    </row>
    <row r="29" spans="2:12" x14ac:dyDescent="0.25">
      <c r="B29" s="5"/>
      <c r="C29" s="5"/>
      <c r="D29" s="6"/>
      <c r="E29" s="6"/>
      <c r="F29" s="7"/>
      <c r="G29" s="5"/>
      <c r="H29" s="6"/>
      <c r="I29" s="5"/>
      <c r="L29" s="2"/>
    </row>
    <row r="30" spans="2:12" x14ac:dyDescent="0.25">
      <c r="C30" s="2"/>
      <c r="G30" s="2"/>
      <c r="I30" s="2"/>
      <c r="J30" s="4"/>
      <c r="L30" s="2"/>
    </row>
    <row r="31" spans="2:12" x14ac:dyDescent="0.25">
      <c r="C31" s="2"/>
      <c r="G31" s="2"/>
      <c r="H31" s="13"/>
      <c r="I31" s="2"/>
      <c r="J31" s="4"/>
      <c r="L31" s="2"/>
    </row>
    <row r="32" spans="2:12" x14ac:dyDescent="0.25">
      <c r="C32" s="2"/>
      <c r="D32" s="8"/>
      <c r="E32" s="8"/>
      <c r="F32" s="9"/>
      <c r="G32" s="2"/>
      <c r="H32" s="13"/>
      <c r="I32" s="2"/>
      <c r="L32" s="2"/>
    </row>
    <row r="33" spans="3:12" x14ac:dyDescent="0.25">
      <c r="C33" s="2"/>
      <c r="D33" s="8"/>
      <c r="E33" s="8"/>
      <c r="F33" s="10"/>
      <c r="G33" s="2"/>
      <c r="I33" s="2"/>
      <c r="L33" s="2"/>
    </row>
    <row r="34" spans="3:12" x14ac:dyDescent="0.25">
      <c r="C34" s="2"/>
      <c r="D34" s="8"/>
      <c r="E34" s="8"/>
      <c r="F34" s="9"/>
      <c r="I34" s="2"/>
      <c r="L34" s="2"/>
    </row>
    <row r="35" spans="3:12" x14ac:dyDescent="0.25">
      <c r="C35" s="2"/>
      <c r="D35" s="8"/>
      <c r="E35" s="8"/>
      <c r="F35" s="11"/>
      <c r="I35" s="2"/>
      <c r="L35" s="2"/>
    </row>
    <row r="36" spans="3:12" x14ac:dyDescent="0.25">
      <c r="D36" s="8"/>
      <c r="E36" s="8"/>
      <c r="F36" s="9"/>
      <c r="I36" s="2"/>
      <c r="L36" s="2"/>
    </row>
    <row r="37" spans="3:12" x14ac:dyDescent="0.25">
      <c r="D37" s="9"/>
      <c r="E37" s="9"/>
      <c r="F37" s="11"/>
      <c r="I37" s="2"/>
      <c r="L37" s="2"/>
    </row>
    <row r="38" spans="3:12" x14ac:dyDescent="0.25">
      <c r="D38" s="9"/>
      <c r="E38" s="9"/>
      <c r="F38" s="11"/>
      <c r="L38" s="2"/>
    </row>
    <row r="39" spans="3:12" x14ac:dyDescent="0.25">
      <c r="D39" s="9"/>
      <c r="E39" s="9"/>
      <c r="F39" s="12"/>
      <c r="L39" s="2"/>
    </row>
    <row r="40" spans="3:12" x14ac:dyDescent="0.25">
      <c r="D40" s="8"/>
      <c r="E40" s="8"/>
      <c r="F40" s="9"/>
    </row>
    <row r="41" spans="3:12" x14ac:dyDescent="0.25">
      <c r="D41" s="8"/>
      <c r="E41" s="8"/>
      <c r="F41" s="9"/>
    </row>
    <row r="42" spans="3:12" x14ac:dyDescent="0.25">
      <c r="D42" s="8"/>
      <c r="E42" s="8"/>
      <c r="F42" s="9"/>
    </row>
    <row r="43" spans="3:12" x14ac:dyDescent="0.25">
      <c r="D43" s="8"/>
      <c r="E43" s="8"/>
      <c r="F43" s="9"/>
    </row>
  </sheetData>
  <phoneticPr fontId="22" type="noConversion"/>
  <pageMargins left="0.7" right="0.7" top="0.75" bottom="0.75" header="0.3" footer="0.3"/>
  <pageSetup scale="47" orientation="portrait" r:id="rId1"/>
  <ignoredErrors>
    <ignoredError sqref="D29 D25:D26 G25 C25 I26 D17 F25:F28 F4:F18 I6:I18 F19:F24 E25 D19:D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</vt:lpstr>
      <vt:lpstr>FACT!Print_Area</vt:lpstr>
    </vt:vector>
  </TitlesOfParts>
  <Company>SEABOARD TCC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Tejada</dc:creator>
  <cp:lastModifiedBy>Felix Tejada</cp:lastModifiedBy>
  <dcterms:created xsi:type="dcterms:W3CDTF">2015-11-05T20:14:03Z</dcterms:created>
  <dcterms:modified xsi:type="dcterms:W3CDTF">2020-07-17T13:01:27Z</dcterms:modified>
</cp:coreProperties>
</file>