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ourse\MySql and PowerBi\Excel\"/>
    </mc:Choice>
  </mc:AlternateContent>
  <xr:revisionPtr revIDLastSave="0" documentId="13_ncr:1_{CA45F797-0851-41A3-AF7D-315C75839525}" xr6:coauthVersionLast="47" xr6:coauthVersionMax="47" xr10:uidLastSave="{00000000-0000-0000-0000-000000000000}"/>
  <bookViews>
    <workbookView showVerticalScroll="0" xWindow="-120" yWindow="-120" windowWidth="20730" windowHeight="11040" xr2:uid="{A15B3FEA-B764-184D-BC44-F828B0BB3928}"/>
  </bookViews>
  <sheets>
    <sheet name="Welcome" sheetId="9" r:id="rId1"/>
    <sheet name="Dashboard " sheetId="8" r:id="rId2"/>
  </sheets>
  <definedNames>
    <definedName name="_xlchart.v5.0" hidden="1">'Dashboard '!$Y$31:$Y$35</definedName>
    <definedName name="_xlchart.v5.1" hidden="1">'Dashboard '!$Z$31:$Z$35</definedName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WeekStart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8" l="1"/>
  <c r="V13" i="8"/>
  <c r="U13" i="8"/>
  <c r="Z35" i="8"/>
  <c r="Z34" i="8"/>
  <c r="Z33" i="8"/>
  <c r="H24" i="8"/>
  <c r="H23" i="8"/>
  <c r="H22" i="8"/>
  <c r="AA21" i="8"/>
  <c r="AA23" i="8" s="1"/>
  <c r="V21" i="8"/>
  <c r="V23" i="8" s="1"/>
  <c r="H21" i="8"/>
  <c r="H20" i="8"/>
  <c r="D19" i="8"/>
  <c r="E19" i="8" s="1"/>
  <c r="F19" i="8" s="1"/>
  <c r="W11" i="8"/>
  <c r="W10" i="8"/>
  <c r="W9" i="8"/>
  <c r="W8" i="8"/>
  <c r="W7" i="8"/>
  <c r="W6" i="8"/>
</calcChain>
</file>

<file path=xl/sharedStrings.xml><?xml version="1.0" encoding="utf-8"?>
<sst xmlns="http://schemas.openxmlformats.org/spreadsheetml/2006/main" count="73" uniqueCount="65">
  <si>
    <t>Develop Solution</t>
  </si>
  <si>
    <t>Testing</t>
  </si>
  <si>
    <t>Implementation</t>
  </si>
  <si>
    <t>Start Date</t>
  </si>
  <si>
    <t>End Date</t>
  </si>
  <si>
    <t>Duration</t>
  </si>
  <si>
    <t>Client Onboarding</t>
  </si>
  <si>
    <t>Trend</t>
  </si>
  <si>
    <t>Spain</t>
  </si>
  <si>
    <t>France</t>
  </si>
  <si>
    <t>Germany</t>
  </si>
  <si>
    <t>Italy</t>
  </si>
  <si>
    <t>Austria</t>
  </si>
  <si>
    <t>Average</t>
  </si>
  <si>
    <t>Insert Score --&gt;</t>
  </si>
  <si>
    <t>Range</t>
  </si>
  <si>
    <t>Point</t>
  </si>
  <si>
    <t>Min</t>
  </si>
  <si>
    <t>Bad</t>
  </si>
  <si>
    <t>Good</t>
  </si>
  <si>
    <t>Max</t>
  </si>
  <si>
    <t>Budget</t>
  </si>
  <si>
    <t>Actual</t>
  </si>
  <si>
    <t>Office Space</t>
  </si>
  <si>
    <t>Marketing</t>
  </si>
  <si>
    <t>Budget vs. Actual Expenses</t>
  </si>
  <si>
    <t>Sales by Country ($ thousands)</t>
  </si>
  <si>
    <t>Portugal</t>
  </si>
  <si>
    <t>Reviews Score (%)</t>
  </si>
  <si>
    <t>Project Roadmap</t>
  </si>
  <si>
    <t>4m Growth</t>
  </si>
  <si>
    <t>Wages</t>
  </si>
  <si>
    <t>COGS</t>
  </si>
  <si>
    <t>Banking Fees</t>
  </si>
  <si>
    <t>Staff Turnover</t>
  </si>
  <si>
    <t>2022 Total</t>
  </si>
  <si>
    <t>New Hires</t>
  </si>
  <si>
    <t>Layoffs</t>
  </si>
  <si>
    <t>Departures</t>
  </si>
  <si>
    <t>2023 Total</t>
  </si>
  <si>
    <t>Monitoring</t>
  </si>
  <si>
    <t>Data Gathering</t>
  </si>
  <si>
    <t>Project Roadmap (Gantt Chart)</t>
  </si>
  <si>
    <t>Staff Turnover (Waterfall)</t>
  </si>
  <si>
    <t>Budget vs Actuals (Column Chart)</t>
  </si>
  <si>
    <t>Customer Satifaction Score (Gauge Chart)</t>
  </si>
  <si>
    <t>Employee Satisfaction Score (Gauge Chart)</t>
  </si>
  <si>
    <t>Satisfaction Scores</t>
  </si>
  <si>
    <t xml:space="preserve">Raw Data </t>
  </si>
  <si>
    <t>Name:</t>
  </si>
  <si>
    <t>Ermias Getu</t>
  </si>
  <si>
    <t>Title:</t>
  </si>
  <si>
    <t>Education:</t>
  </si>
  <si>
    <t>BSc, Software Engineering</t>
  </si>
  <si>
    <t>Expertise:</t>
  </si>
  <si>
    <t>- Microsoft SQL Server (Database Management &amp; Optimization)
- Excel &amp; Power Query (Data Cleaning, Analysis &amp; Dashboards)
- IT Systems &amp; Networking</t>
  </si>
  <si>
    <t>Email:</t>
  </si>
  <si>
    <t>GitHub:</t>
  </si>
  <si>
    <t>LinkedIn:</t>
  </si>
  <si>
    <r>
      <rPr>
        <b/>
        <sz val="28"/>
        <color rgb="FFFFFFFF"/>
        <rFont val="Segoe UI Black"/>
        <family val="2"/>
      </rPr>
      <t>🧑‍💻</t>
    </r>
    <r>
      <rPr>
        <b/>
        <sz val="16"/>
        <color rgb="FFFFFFFF"/>
        <rFont val="Segoe UI Black"/>
        <family val="2"/>
      </rPr>
      <t xml:space="preserve"> About Me</t>
    </r>
  </si>
  <si>
    <t>Sr. Database Administrator | IT Specialist</t>
  </si>
  <si>
    <t>ermiyasgetuu@email.com</t>
  </si>
  <si>
    <t>https://github.com/ermias-getu</t>
  </si>
  <si>
    <t>https://www.linkedin.com/in/ermias-getu-446981356/</t>
  </si>
  <si>
    <t>Interactive Consulting Project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</si>
</sst>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Bra"/>
    </font>
    <font>
      <sz val="12"/>
      <color theme="1"/>
      <name val="Segoe UI Black"/>
      <family val="2"/>
    </font>
    <font>
      <b/>
      <sz val="22"/>
      <color rgb="FF00B050"/>
      <name val="Segoe UI Black"/>
      <family val="2"/>
    </font>
    <font>
      <sz val="12"/>
      <color theme="1"/>
      <name val="Segoe UI Semibold"/>
      <family val="2"/>
    </font>
    <font>
      <b/>
      <sz val="16"/>
      <color rgb="FFFFFFFF"/>
      <name val="Segoe UI Black"/>
      <family val="2"/>
    </font>
    <font>
      <b/>
      <sz val="28"/>
      <color rgb="FFFFFFFF"/>
      <name val="Segoe UI Black"/>
      <family val="2"/>
    </font>
    <font>
      <b/>
      <sz val="11"/>
      <color rgb="FF1F4E78"/>
      <name val="Segoe UI Semibold"/>
      <family val="2"/>
    </font>
    <font>
      <u/>
      <sz val="12"/>
      <color theme="10"/>
      <name val="Segoe UI Semibold"/>
      <family val="2"/>
    </font>
    <font>
      <sz val="12"/>
      <color theme="0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theme="4" tint="-0.249977111117893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8" borderId="0" applyNumberFormat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9" fontId="4" fillId="3" borderId="2" xfId="1" applyFont="1" applyFill="1" applyBorder="1" applyAlignment="1">
      <alignment horizontal="center"/>
    </xf>
    <xf numFmtId="0" fontId="5" fillId="3" borderId="3" xfId="0" applyFont="1" applyFill="1" applyBorder="1"/>
    <xf numFmtId="0" fontId="4" fillId="0" borderId="1" xfId="0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8" fillId="0" borderId="0" xfId="0" applyFont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1" xfId="0" applyBorder="1"/>
    <xf numFmtId="0" fontId="0" fillId="2" borderId="1" xfId="0" applyFill="1" applyBorder="1"/>
    <xf numFmtId="0" fontId="4" fillId="0" borderId="0" xfId="0" applyFont="1" applyBorder="1"/>
    <xf numFmtId="0" fontId="0" fillId="0" borderId="0" xfId="0" applyBorder="1"/>
    <xf numFmtId="0" fontId="16" fillId="0" borderId="0" xfId="0" applyFont="1"/>
    <xf numFmtId="0" fontId="13" fillId="0" borderId="0" xfId="0" applyFont="1"/>
    <xf numFmtId="0" fontId="0" fillId="7" borderId="0" xfId="0" applyFill="1"/>
    <xf numFmtId="0" fontId="0" fillId="0" borderId="9" xfId="0" applyBorder="1"/>
    <xf numFmtId="0" fontId="13" fillId="0" borderId="9" xfId="0" applyFont="1" applyBorder="1" applyAlignment="1">
      <alignment wrapText="1"/>
    </xf>
    <xf numFmtId="0" fontId="13" fillId="0" borderId="9" xfId="0" applyFont="1" applyBorder="1"/>
    <xf numFmtId="0" fontId="17" fillId="0" borderId="9" xfId="4" applyFont="1" applyBorder="1" applyAlignment="1">
      <alignment wrapText="1"/>
    </xf>
    <xf numFmtId="0" fontId="0" fillId="7" borderId="9" xfId="0" applyFill="1" applyBorder="1"/>
    <xf numFmtId="0" fontId="18" fillId="8" borderId="7" xfId="5" applyBorder="1"/>
    <xf numFmtId="0" fontId="14" fillId="6" borderId="0" xfId="0" applyFont="1" applyFill="1" applyAlignment="1">
      <alignment horizontal="center" vertical="center"/>
    </xf>
    <xf numFmtId="0" fontId="11" fillId="0" borderId="0" xfId="0" applyFont="1"/>
    <xf numFmtId="0" fontId="12" fillId="9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6">
    <cellStyle name="Accent1" xfId="5" builtinId="29"/>
    <cellStyle name="Hyperlink" xfId="4" builtinId="8"/>
    <cellStyle name="Hyperlink 2" xfId="3" xr:uid="{AC10F535-2BEC-3945-BAA7-42CB5BD53D9D}"/>
    <cellStyle name="Normal" xfId="0" builtinId="0"/>
    <cellStyle name="Normal 2" xfId="2" xr:uid="{5D9FDD35-9A51-6343-9208-B4DABC659E87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'Dashboard '!$T$6:$T$11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'Dashboard '!$U$6:$U$11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F-455B-BF09-8149EFEECF47}"/>
            </c:ext>
          </c:extLst>
        </c:ser>
        <c:ser>
          <c:idx val="1"/>
          <c:order val="1"/>
          <c:tx>
            <c:strRef>
              <c:f>'Dashboard '!$W$5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'Dashboard '!$W$6:$W$11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F-455B-BF09-8149EFEE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78240"/>
        <c:axId val="1860579200"/>
      </c:barChart>
      <c:catAx>
        <c:axId val="186057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endParaRPr lang="en-US"/>
          </a:p>
        </c:txPr>
        <c:crossAx val="1860579200"/>
        <c:crosses val="autoZero"/>
        <c:auto val="1"/>
        <c:lblAlgn val="ctr"/>
        <c:lblOffset val="100"/>
        <c:noMultiLvlLbl val="0"/>
      </c:catAx>
      <c:valAx>
        <c:axId val="1860579200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86057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4-4900-B9D2-9118EEAEEFE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88-4979-9BA0-E559D9D8DFA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88-4979-9BA0-E559D9D8DFA2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88-4979-9BA0-E559D9D8DFA2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8-4979-9BA0-E559D9D8DFA2}"/>
              </c:ext>
            </c:extLst>
          </c:dPt>
          <c:val>
            <c:numRef>
              <c:f>'Dashboard '!$U$21:$U$25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8-4979-9BA0-E559D9D8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'Dashboard '!$V$20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8-4979-9BA0-E559D9D8DFA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088-4979-9BA0-E559D9D8DFA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088-4979-9BA0-E559D9D8DFA2}"/>
              </c:ext>
            </c:extLst>
          </c:dPt>
          <c:dLbls>
            <c:dLbl>
              <c:idx val="1"/>
              <c:tx>
                <c:strRef>
                  <c:f>'Dashboard '!$V$18</c:f>
                  <c:strCache>
                    <c:ptCount val="1"/>
                    <c:pt idx="0">
                      <c:v>85%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{98F8B339-92CA-4459-8DA2-CFB607FBD477}</c15:txfldGUID>
                      <c15:f>'Dashboard '!$V$18</c15:f>
                      <c15:dlblFieldTableCache>
                        <c:ptCount val="1"/>
                        <c:pt idx="0">
                          <c:v>85%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B088-4979-9BA0-E559D9D8DF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'Dashboard '!$V$21:$V$23</c:f>
              <c:numCache>
                <c:formatCode>0%</c:formatCode>
                <c:ptCount val="3"/>
                <c:pt idx="0">
                  <c:v>0.85</c:v>
                </c:pt>
                <c:pt idx="1">
                  <c:v>0.02</c:v>
                </c:pt>
                <c:pt idx="2" formatCode="0.00%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8-4979-9BA0-E559D9D8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1-4C08-9749-454EF913CB5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E8-49B0-97D0-FD3C9654D9C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8-49B0-97D0-FD3C9654D9C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E8-49B0-97D0-FD3C9654D9C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8-49B0-97D0-FD3C9654D9CA}"/>
              </c:ext>
            </c:extLst>
          </c:dPt>
          <c:val>
            <c:numRef>
              <c:f>'Dashboard '!$Z$21:$Z$25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9B0-97D0-FD3C965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'Dashboard '!$AA$20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E8-49B0-97D0-FD3C9654D9C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E8-49B0-97D0-FD3C9654D9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E8-49B0-97D0-FD3C9654D9CA}"/>
              </c:ext>
            </c:extLst>
          </c:dPt>
          <c:dLbls>
            <c:dLbl>
              <c:idx val="1"/>
              <c:tx>
                <c:strRef>
                  <c:f>'Dashboard '!$AA$18</c:f>
                  <c:strCache>
                    <c:ptCount val="1"/>
                    <c:pt idx="0">
                      <c:v>55%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{17D35ED1-0B68-4F16-B7FB-5876152A6604}</c15:txfldGUID>
                      <c15:f>'Dashboard '!$AA$18</c15:f>
                      <c15:dlblFieldTableCache>
                        <c:ptCount val="1"/>
                        <c:pt idx="0">
                          <c:v>55%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1E8-49B0-97D0-FD3C9654D9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'Dashboard '!$AA$21:$AA$23</c:f>
              <c:numCache>
                <c:formatCode>0%</c:formatCode>
                <c:ptCount val="3"/>
                <c:pt idx="0">
                  <c:v>0.55000000000000004</c:v>
                </c:pt>
                <c:pt idx="1">
                  <c:v>0.02</c:v>
                </c:pt>
                <c:pt idx="2" formatCode="0.00%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E8-49B0-97D0-FD3C9654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'!$U$30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'!$T$31:$T$35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'Dashboard '!$U$31:$U$35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4979-A936-622064FF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1955801536"/>
        <c:axId val="1955802016"/>
      </c:barChart>
      <c:barChart>
        <c:barDir val="col"/>
        <c:grouping val="clustered"/>
        <c:varyColors val="0"/>
        <c:ser>
          <c:idx val="1"/>
          <c:order val="1"/>
          <c:tx>
            <c:strRef>
              <c:f>'Dashboard '!$V$30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>
                  <a:alpha val="94000"/>
                </a:schemeClr>
              </a:solidFill>
            </a:ln>
            <a:effectLst/>
          </c:spPr>
          <c:invertIfNegative val="0"/>
          <c:cat>
            <c:strRef>
              <c:f>'Dashboard '!$T$31:$T$35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'Dashboard '!$V$31:$V$35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A-4979-A936-622064FF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955792416"/>
        <c:axId val="1955802976"/>
      </c:barChart>
      <c:catAx>
        <c:axId val="19558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2016"/>
        <c:crosses val="autoZero"/>
        <c:auto val="1"/>
        <c:lblAlgn val="ctr"/>
        <c:lblOffset val="100"/>
        <c:noMultiLvlLbl val="0"/>
      </c:catAx>
      <c:valAx>
        <c:axId val="1955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536"/>
        <c:crosses val="autoZero"/>
        <c:crossBetween val="between"/>
      </c:valAx>
      <c:valAx>
        <c:axId val="1955802976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792416"/>
        <c:crosses val="max"/>
        <c:crossBetween val="between"/>
      </c:valAx>
      <c:catAx>
        <c:axId val="19557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3B2A407F-FA32-46B5-9213-7C09AB6C0592}">
          <cx:spPr>
            <a:ln>
              <a:noFill/>
            </a:ln>
          </cx:spPr>
          <cx:dataPt idx="0">
            <cx:spPr>
              <a:solidFill>
                <a:sysClr val="windowText" lastClr="000000">
                  <a:lumMod val="50000"/>
                  <a:lumOff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0F6D77-C32C-4A20-B4BD-25CF21EDBB35}"/>
            </a:ext>
          </a:extLst>
        </xdr:cNvPr>
        <xdr:cNvSpPr txBox="1"/>
      </xdr:nvSpPr>
      <xdr:spPr>
        <a:xfrm>
          <a:off x="5888355" y="3877338"/>
          <a:ext cx="1977390" cy="2076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B66E3E-F9F7-40F6-BCC8-A07D4570C0E5}"/>
            </a:ext>
          </a:extLst>
        </xdr:cNvPr>
        <xdr:cNvSpPr txBox="1"/>
      </xdr:nvSpPr>
      <xdr:spPr>
        <a:xfrm>
          <a:off x="7917180" y="3882390"/>
          <a:ext cx="1977390" cy="2076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0</xdr:col>
      <xdr:colOff>648957</xdr:colOff>
      <xdr:row>4</xdr:row>
      <xdr:rowOff>20934</xdr:rowOff>
    </xdr:from>
    <xdr:to>
      <xdr:col>14</xdr:col>
      <xdr:colOff>659423</xdr:colOff>
      <xdr:row>15</xdr:row>
      <xdr:rowOff>167472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4138C8-57DA-0B65-EFD7-A1220CF6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104671</xdr:rowOff>
    </xdr:from>
    <xdr:to>
      <xdr:col>12</xdr:col>
      <xdr:colOff>31401</xdr:colOff>
      <xdr:row>28</xdr:row>
      <xdr:rowOff>73269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75D83-3D9E-25F5-1013-F986D9B31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19</xdr:row>
      <xdr:rowOff>83736</xdr:rowOff>
    </xdr:from>
    <xdr:to>
      <xdr:col>15</xdr:col>
      <xdr:colOff>0</xdr:colOff>
      <xdr:row>28</xdr:row>
      <xdr:rowOff>83735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CC2915-9F61-009D-80D5-C1D387833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660467</xdr:colOff>
      <xdr:row>30</xdr:row>
      <xdr:rowOff>115136</xdr:rowOff>
    </xdr:from>
    <xdr:to>
      <xdr:col>8</xdr:col>
      <xdr:colOff>10466</xdr:colOff>
      <xdr:row>40</xdr:row>
      <xdr:rowOff>136071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3BA80-A442-CCA8-6406-83D354D1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315057</xdr:colOff>
      <xdr:row>30</xdr:row>
      <xdr:rowOff>73270</xdr:rowOff>
    </xdr:from>
    <xdr:to>
      <xdr:col>15</xdr:col>
      <xdr:colOff>10467</xdr:colOff>
      <xdr:row>41</xdr:row>
      <xdr:rowOff>31401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B2D9A6B-BF55-79B1-8967-1510146D58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1457" y="6302620"/>
              <a:ext cx="4124535" cy="2158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ermias-getu-446981356/" TargetMode="External"/><Relationship Id="rId2" Type="http://schemas.openxmlformats.org/officeDocument/2006/relationships/hyperlink" Target="https://github.com/ermias-getu" TargetMode="External"/><Relationship Id="rId1" Type="http://schemas.openxmlformats.org/officeDocument/2006/relationships/hyperlink" Target="mailto:ermiyasgetuu@e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193D-8AC8-4FAE-B951-8DEDBC214D20}">
  <dimension ref="B1:D17"/>
  <sheetViews>
    <sheetView showGridLines="0" tabSelected="1" workbookViewId="0">
      <selection activeCell="G15" sqref="G15"/>
    </sheetView>
  </sheetViews>
  <sheetFormatPr defaultRowHeight="15.75"/>
  <cols>
    <col min="3" max="3" width="21.875" customWidth="1"/>
    <col min="4" max="4" width="61.25" customWidth="1"/>
  </cols>
  <sheetData>
    <row r="1" spans="2:4" ht="40.5">
      <c r="C1" s="39" t="s">
        <v>59</v>
      </c>
      <c r="D1" s="40"/>
    </row>
    <row r="2" spans="2:4">
      <c r="B2" s="33"/>
      <c r="D2" s="33"/>
    </row>
    <row r="3" spans="2:4" ht="17.25">
      <c r="B3" s="33"/>
      <c r="C3" s="30" t="s">
        <v>49</v>
      </c>
      <c r="D3" s="34" t="s">
        <v>50</v>
      </c>
    </row>
    <row r="4" spans="2:4" ht="17.25">
      <c r="B4" s="33"/>
      <c r="C4" s="31"/>
      <c r="D4" s="35"/>
    </row>
    <row r="5" spans="2:4" ht="17.25">
      <c r="B5" s="33"/>
      <c r="C5" s="30" t="s">
        <v>51</v>
      </c>
      <c r="D5" s="34" t="s">
        <v>60</v>
      </c>
    </row>
    <row r="6" spans="2:4" ht="17.25">
      <c r="B6" s="33"/>
      <c r="C6" s="31"/>
      <c r="D6" s="35"/>
    </row>
    <row r="7" spans="2:4" ht="17.25">
      <c r="B7" s="33"/>
      <c r="C7" s="30" t="s">
        <v>52</v>
      </c>
      <c r="D7" s="34" t="s">
        <v>53</v>
      </c>
    </row>
    <row r="8" spans="2:4" ht="17.25">
      <c r="B8" s="33"/>
      <c r="C8" s="31"/>
      <c r="D8" s="35"/>
    </row>
    <row r="9" spans="2:4" ht="51.75">
      <c r="B9" s="33"/>
      <c r="C9" s="30" t="s">
        <v>54</v>
      </c>
      <c r="D9" s="34" t="s">
        <v>55</v>
      </c>
    </row>
    <row r="10" spans="2:4" ht="17.25">
      <c r="B10" s="33"/>
      <c r="C10" s="30"/>
      <c r="D10" s="34"/>
    </row>
    <row r="11" spans="2:4" ht="17.25">
      <c r="B11" s="33"/>
      <c r="C11" s="30" t="s">
        <v>56</v>
      </c>
      <c r="D11" s="36" t="s">
        <v>61</v>
      </c>
    </row>
    <row r="12" spans="2:4" ht="17.25">
      <c r="B12" s="33"/>
      <c r="C12" s="31"/>
      <c r="D12" s="35"/>
    </row>
    <row r="13" spans="2:4" ht="17.25">
      <c r="B13" s="33"/>
      <c r="C13" s="31"/>
      <c r="D13" s="35"/>
    </row>
    <row r="14" spans="2:4" ht="17.25">
      <c r="B14" s="33"/>
      <c r="C14" s="30" t="s">
        <v>57</v>
      </c>
      <c r="D14" s="36" t="s">
        <v>62</v>
      </c>
    </row>
    <row r="15" spans="2:4" ht="17.25">
      <c r="B15" s="33"/>
      <c r="C15" s="31"/>
      <c r="D15" s="35"/>
    </row>
    <row r="16" spans="2:4" ht="17.25">
      <c r="B16" s="33"/>
      <c r="C16" s="30" t="s">
        <v>58</v>
      </c>
      <c r="D16" s="36" t="s">
        <v>63</v>
      </c>
    </row>
    <row r="17" spans="2:4">
      <c r="B17" s="33"/>
      <c r="C17" s="32"/>
      <c r="D17" s="37"/>
    </row>
  </sheetData>
  <sheetProtection algorithmName="SHA-512" hashValue="VnFblwx0axqcAGlgBiE0vbXlsdxzAWixpviwCVbvqDP2W0KjFFm89QYCV6iPCM2xMSp/dE+z1n+sVJMc3NJA6Q==" saltValue="0Wt9GgBR/x+O9uRxJZl9dg==" spinCount="100000" sheet="1" objects="1" scenarios="1"/>
  <mergeCells count="1">
    <mergeCell ref="C1:D1"/>
  </mergeCells>
  <hyperlinks>
    <hyperlink ref="D11" r:id="rId1" xr:uid="{F6E742FA-FDC6-4F6B-9E2E-65C41DD185D7}"/>
    <hyperlink ref="D14" r:id="rId2" xr:uid="{433F4FB8-5E4F-47C2-A851-6B6613B447C4}"/>
    <hyperlink ref="D16" r:id="rId3" xr:uid="{BFF3AA0F-44D4-4193-A3D8-D90AF9CF27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B13A-8D47-43B1-A4CB-BB982B4F64F7}">
  <sheetPr>
    <pageSetUpPr autoPageBreaks="0"/>
  </sheetPr>
  <dimension ref="B1:AB40"/>
  <sheetViews>
    <sheetView showGridLines="0" showRuler="0" topLeftCell="A32" zoomScaleNormal="100" workbookViewId="0">
      <selection activeCell="E55" sqref="E55"/>
    </sheetView>
  </sheetViews>
  <sheetFormatPr defaultColWidth="8.875" defaultRowHeight="15.7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375" bestFit="1" customWidth="1"/>
    <col min="23" max="24" width="8.875" customWidth="1"/>
    <col min="25" max="25" width="12.5" bestFit="1" customWidth="1"/>
    <col min="26" max="28" width="8.875" customWidth="1"/>
  </cols>
  <sheetData>
    <row r="1" spans="2:28">
      <c r="Q1" s="26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 ht="33">
      <c r="B2" s="41" t="s">
        <v>64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Q2" s="26"/>
      <c r="S2" s="42" t="s">
        <v>48</v>
      </c>
      <c r="T2" s="42"/>
      <c r="U2" s="42"/>
      <c r="V2" s="42"/>
      <c r="W2" s="42"/>
      <c r="X2" s="42"/>
      <c r="Y2" s="42"/>
      <c r="Z2" s="42"/>
      <c r="AA2" s="42"/>
      <c r="AB2" s="42"/>
    </row>
    <row r="3" spans="2:28"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1"/>
      <c r="Q3" s="26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2:28">
      <c r="B4" s="44" t="s">
        <v>29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Q4" s="26"/>
      <c r="T4" s="43" t="s">
        <v>42</v>
      </c>
      <c r="U4" s="43"/>
      <c r="V4" s="43"/>
      <c r="W4" s="43"/>
    </row>
    <row r="5" spans="2:28">
      <c r="Q5" s="26"/>
      <c r="U5" s="13" t="s">
        <v>3</v>
      </c>
      <c r="V5" s="13" t="s">
        <v>4</v>
      </c>
      <c r="W5" s="13" t="s">
        <v>5</v>
      </c>
    </row>
    <row r="6" spans="2:28">
      <c r="Q6" s="26"/>
      <c r="T6" t="s">
        <v>6</v>
      </c>
      <c r="U6" s="11">
        <v>44805</v>
      </c>
      <c r="V6" s="11">
        <v>44808</v>
      </c>
      <c r="W6" s="12">
        <f t="shared" ref="W6:W11" si="0">V6-U6</f>
        <v>3</v>
      </c>
    </row>
    <row r="7" spans="2:28">
      <c r="Q7" s="26"/>
      <c r="T7" t="s">
        <v>41</v>
      </c>
      <c r="U7" s="11">
        <v>44808</v>
      </c>
      <c r="V7" s="11">
        <v>44818</v>
      </c>
      <c r="W7" s="12">
        <f t="shared" si="0"/>
        <v>10</v>
      </c>
    </row>
    <row r="8" spans="2:28">
      <c r="Q8" s="26"/>
      <c r="T8" t="s">
        <v>0</v>
      </c>
      <c r="U8" s="11">
        <v>44818</v>
      </c>
      <c r="V8" s="11">
        <v>44838</v>
      </c>
      <c r="W8" s="12">
        <f t="shared" si="0"/>
        <v>20</v>
      </c>
    </row>
    <row r="9" spans="2:28">
      <c r="Q9" s="26"/>
      <c r="T9" t="s">
        <v>1</v>
      </c>
      <c r="U9" s="11">
        <v>44838</v>
      </c>
      <c r="V9" s="11">
        <v>44843</v>
      </c>
      <c r="W9" s="12">
        <f t="shared" si="0"/>
        <v>5</v>
      </c>
    </row>
    <row r="10" spans="2:28">
      <c r="Q10" s="26"/>
      <c r="T10" t="s">
        <v>2</v>
      </c>
      <c r="U10" s="11">
        <v>44843</v>
      </c>
      <c r="V10" s="11">
        <v>44848</v>
      </c>
      <c r="W10" s="12">
        <f t="shared" si="0"/>
        <v>5</v>
      </c>
    </row>
    <row r="11" spans="2:28">
      <c r="Q11" s="26"/>
      <c r="T11" t="s">
        <v>40</v>
      </c>
      <c r="U11" s="11">
        <v>44848</v>
      </c>
      <c r="V11" s="11">
        <v>44855</v>
      </c>
      <c r="W11" s="12">
        <f t="shared" si="0"/>
        <v>7</v>
      </c>
    </row>
    <row r="12" spans="2:28" ht="17.25">
      <c r="Q12" s="26"/>
      <c r="R12" s="25"/>
    </row>
    <row r="13" spans="2:28">
      <c r="Q13" s="26"/>
      <c r="U13" s="18">
        <f>U6</f>
        <v>44805</v>
      </c>
      <c r="V13" s="18">
        <f>V11</f>
        <v>44855</v>
      </c>
    </row>
    <row r="14" spans="2:28">
      <c r="Q14" s="26"/>
    </row>
    <row r="15" spans="2:28">
      <c r="Q15" s="26"/>
    </row>
    <row r="16" spans="2:28">
      <c r="Q16" s="26"/>
      <c r="T16" s="43" t="s">
        <v>45</v>
      </c>
      <c r="U16" s="43"/>
      <c r="V16" s="43"/>
      <c r="W16" s="43"/>
      <c r="Y16" s="43" t="s">
        <v>46</v>
      </c>
      <c r="Z16" s="43" t="s">
        <v>28</v>
      </c>
      <c r="AA16" s="43"/>
      <c r="AB16" s="43"/>
    </row>
    <row r="17" spans="2:28">
      <c r="B17" s="44" t="s">
        <v>26</v>
      </c>
      <c r="C17" s="44"/>
      <c r="D17" s="44"/>
      <c r="E17" s="44"/>
      <c r="F17" s="44"/>
      <c r="G17" s="44"/>
      <c r="H17" s="44"/>
      <c r="J17" s="44" t="s">
        <v>47</v>
      </c>
      <c r="K17" s="44"/>
      <c r="L17" s="44"/>
      <c r="M17" s="44"/>
      <c r="N17" s="44"/>
      <c r="O17" s="44"/>
      <c r="Q17" s="26"/>
      <c r="S17" s="4"/>
      <c r="T17" s="5"/>
      <c r="U17" s="5"/>
      <c r="V17" s="5"/>
      <c r="W17" s="5"/>
      <c r="X17" s="4"/>
      <c r="Y17" s="5"/>
      <c r="Z17" s="5"/>
      <c r="AA17" s="5"/>
      <c r="AB17" s="5"/>
    </row>
    <row r="18" spans="2:28" s="4" customFormat="1" ht="15" customHeight="1">
      <c r="B18" s="3"/>
      <c r="C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Q18" s="27"/>
      <c r="S18"/>
      <c r="T18" s="2" t="s">
        <v>14</v>
      </c>
      <c r="U18" s="10"/>
      <c r="V18" s="8">
        <v>0.85</v>
      </c>
      <c r="W18" s="1"/>
      <c r="X18"/>
      <c r="Y18" s="2" t="s">
        <v>14</v>
      </c>
      <c r="Z18" s="10"/>
      <c r="AA18" s="8">
        <v>0.55000000000000004</v>
      </c>
      <c r="AB18" s="1"/>
    </row>
    <row r="19" spans="2:28">
      <c r="B19" s="24"/>
      <c r="C19" s="22">
        <v>44805</v>
      </c>
      <c r="D19" s="22">
        <f>EDATE(C19,1)</f>
        <v>44835</v>
      </c>
      <c r="E19" s="22">
        <f>EDATE(D19,1)</f>
        <v>44866</v>
      </c>
      <c r="F19" s="22">
        <f>EDATE(E19,1)</f>
        <v>44896</v>
      </c>
      <c r="G19" s="23" t="s">
        <v>7</v>
      </c>
      <c r="H19" s="23" t="s">
        <v>30</v>
      </c>
      <c r="Q19" s="26"/>
      <c r="T19" s="1"/>
      <c r="U19" s="1"/>
      <c r="V19" s="1"/>
      <c r="W19" s="1"/>
      <c r="Y19" s="1"/>
      <c r="Z19" s="1"/>
      <c r="AA19" s="1"/>
      <c r="AB19" s="1"/>
    </row>
    <row r="20" spans="2:28">
      <c r="B20" s="38" t="s">
        <v>8</v>
      </c>
      <c r="C20" s="6">
        <v>145.97</v>
      </c>
      <c r="D20" s="6">
        <v>140.45400000000001</v>
      </c>
      <c r="E20" s="6">
        <v>137.15</v>
      </c>
      <c r="F20" s="6">
        <v>175.584</v>
      </c>
      <c r="G20" s="7"/>
      <c r="H20" s="7">
        <f t="shared" ref="H20:H25" si="1">F20/C20-1</f>
        <v>0.20287730355552513</v>
      </c>
      <c r="Q20" s="26"/>
      <c r="U20" s="17" t="s">
        <v>15</v>
      </c>
      <c r="V20" s="17" t="s">
        <v>16</v>
      </c>
      <c r="Z20" s="17" t="s">
        <v>15</v>
      </c>
      <c r="AA20" s="17" t="s">
        <v>16</v>
      </c>
    </row>
    <row r="21" spans="2:28">
      <c r="B21" s="38" t="s">
        <v>9</v>
      </c>
      <c r="C21" s="6">
        <v>21.231999999999999</v>
      </c>
      <c r="D21" s="6">
        <v>16.906500000000001</v>
      </c>
      <c r="E21" s="6">
        <v>13.715000000000002</v>
      </c>
      <c r="F21" s="6">
        <v>14</v>
      </c>
      <c r="G21" s="7"/>
      <c r="H21" s="7">
        <f t="shared" si="1"/>
        <v>-0.34061793519216277</v>
      </c>
      <c r="Q21" s="26"/>
      <c r="T21" s="14" t="s">
        <v>17</v>
      </c>
      <c r="U21" s="15">
        <v>0</v>
      </c>
      <c r="V21" s="15">
        <f>V18</f>
        <v>0.85</v>
      </c>
      <c r="Y21" s="14" t="s">
        <v>17</v>
      </c>
      <c r="Z21" s="15">
        <v>0</v>
      </c>
      <c r="AA21" s="15">
        <f>AA18</f>
        <v>0.55000000000000004</v>
      </c>
    </row>
    <row r="22" spans="2:28">
      <c r="B22" s="38" t="s">
        <v>10</v>
      </c>
      <c r="C22" s="6">
        <v>23.885999999999996</v>
      </c>
      <c r="D22" s="6">
        <v>23.929200000000002</v>
      </c>
      <c r="E22" s="6">
        <v>24.687000000000001</v>
      </c>
      <c r="F22" s="6">
        <v>12</v>
      </c>
      <c r="G22" s="7"/>
      <c r="H22" s="7">
        <f t="shared" si="1"/>
        <v>-0.49761366490831438</v>
      </c>
      <c r="Q22" s="26"/>
      <c r="T22" s="14" t="s">
        <v>18</v>
      </c>
      <c r="U22" s="15">
        <v>0.25</v>
      </c>
      <c r="V22" s="15">
        <v>0.02</v>
      </c>
      <c r="Y22" s="14" t="s">
        <v>18</v>
      </c>
      <c r="Z22" s="15">
        <v>0.25</v>
      </c>
      <c r="AA22" s="15">
        <v>0.02</v>
      </c>
    </row>
    <row r="23" spans="2:28">
      <c r="B23" s="38" t="s">
        <v>11</v>
      </c>
      <c r="C23" s="6">
        <v>29</v>
      </c>
      <c r="D23" s="6">
        <v>42.916500000000006</v>
      </c>
      <c r="E23" s="6">
        <v>48.002499999999998</v>
      </c>
      <c r="F23" s="6">
        <v>66.575599999999994</v>
      </c>
      <c r="G23" s="7"/>
      <c r="H23" s="7">
        <f t="shared" si="1"/>
        <v>1.2957103448275862</v>
      </c>
      <c r="Q23" s="26"/>
      <c r="T23" s="14" t="s">
        <v>13</v>
      </c>
      <c r="U23" s="15">
        <v>0.5</v>
      </c>
      <c r="V23" s="16">
        <f>200%-V21-V22</f>
        <v>1.1299999999999999</v>
      </c>
      <c r="Y23" s="14" t="s">
        <v>13</v>
      </c>
      <c r="Z23" s="15">
        <v>0.5</v>
      </c>
      <c r="AA23" s="16">
        <f>200%-AA21-AA22</f>
        <v>1.43</v>
      </c>
    </row>
    <row r="24" spans="2:28">
      <c r="B24" s="38" t="s">
        <v>12</v>
      </c>
      <c r="C24" s="6">
        <v>33.440399999999997</v>
      </c>
      <c r="D24" s="6">
        <v>35.893800000000006</v>
      </c>
      <c r="E24" s="6">
        <v>50.745500000000014</v>
      </c>
      <c r="F24" s="6">
        <v>75.720600000000033</v>
      </c>
      <c r="G24" s="7"/>
      <c r="H24" s="7">
        <f t="shared" si="1"/>
        <v>1.2643449241037801</v>
      </c>
      <c r="Q24" s="26"/>
      <c r="T24" s="14" t="s">
        <v>19</v>
      </c>
      <c r="U24" s="15">
        <v>0.25</v>
      </c>
      <c r="Y24" s="14" t="s">
        <v>19</v>
      </c>
      <c r="Z24" s="15">
        <v>0.25</v>
      </c>
    </row>
    <row r="25" spans="2:28">
      <c r="B25" s="38" t="s">
        <v>27</v>
      </c>
      <c r="C25" s="6">
        <v>43</v>
      </c>
      <c r="D25" s="6">
        <v>89</v>
      </c>
      <c r="E25" s="6">
        <v>66</v>
      </c>
      <c r="F25" s="6">
        <v>44</v>
      </c>
      <c r="G25" s="7"/>
      <c r="H25" s="7">
        <f t="shared" si="1"/>
        <v>2.3255813953488413E-2</v>
      </c>
      <c r="Q25" s="26"/>
      <c r="T25" s="14" t="s">
        <v>20</v>
      </c>
      <c r="U25" s="15">
        <v>1</v>
      </c>
      <c r="Y25" s="14" t="s">
        <v>20</v>
      </c>
      <c r="Z25" s="15">
        <v>1</v>
      </c>
    </row>
    <row r="26" spans="2:28">
      <c r="B26" s="28"/>
      <c r="C26" s="6"/>
      <c r="D26" s="6"/>
      <c r="E26" s="6"/>
      <c r="F26" s="6"/>
      <c r="G26" s="7"/>
      <c r="H26" s="7"/>
      <c r="Q26" s="26"/>
      <c r="T26" s="14"/>
      <c r="U26" s="15"/>
      <c r="Y26" s="14"/>
      <c r="Z26" s="15"/>
    </row>
    <row r="27" spans="2:28">
      <c r="B27" s="28"/>
      <c r="C27" s="6"/>
      <c r="D27" s="6"/>
      <c r="E27" s="6"/>
      <c r="F27" s="6"/>
      <c r="G27" s="7"/>
      <c r="H27" s="7"/>
      <c r="Q27" s="26"/>
      <c r="T27" s="14"/>
      <c r="U27" s="15"/>
      <c r="Y27" s="14"/>
      <c r="Z27" s="15"/>
    </row>
    <row r="28" spans="2:28">
      <c r="Q28" s="26"/>
    </row>
    <row r="29" spans="2:28">
      <c r="Q29" s="26"/>
      <c r="T29" s="43" t="s">
        <v>44</v>
      </c>
      <c r="U29" s="43"/>
      <c r="V29" s="43"/>
      <c r="W29" s="43"/>
      <c r="Y29" s="43" t="s">
        <v>43</v>
      </c>
      <c r="Z29" s="43"/>
      <c r="AA29" s="43"/>
      <c r="AB29" s="43"/>
    </row>
    <row r="30" spans="2:28">
      <c r="B30" s="44" t="s">
        <v>25</v>
      </c>
      <c r="C30" s="44"/>
      <c r="D30" s="44"/>
      <c r="E30" s="44"/>
      <c r="F30" s="44"/>
      <c r="G30" s="44"/>
      <c r="H30" s="44"/>
      <c r="J30" s="44" t="s">
        <v>34</v>
      </c>
      <c r="K30" s="44"/>
      <c r="L30" s="44"/>
      <c r="M30" s="44"/>
      <c r="N30" s="44"/>
      <c r="O30" s="44"/>
      <c r="Q30" s="26"/>
      <c r="U30" s="17" t="s">
        <v>21</v>
      </c>
      <c r="V30" s="17" t="s">
        <v>22</v>
      </c>
    </row>
    <row r="31" spans="2:28">
      <c r="Q31" s="26"/>
      <c r="T31" s="14" t="s">
        <v>31</v>
      </c>
      <c r="U31">
        <v>450</v>
      </c>
      <c r="V31">
        <v>360</v>
      </c>
      <c r="Y31" t="s">
        <v>35</v>
      </c>
      <c r="Z31">
        <v>500</v>
      </c>
    </row>
    <row r="32" spans="2:28">
      <c r="Q32" s="26"/>
      <c r="T32" s="14" t="s">
        <v>23</v>
      </c>
      <c r="U32">
        <v>111</v>
      </c>
      <c r="V32">
        <v>50</v>
      </c>
      <c r="Y32" t="s">
        <v>36</v>
      </c>
      <c r="Z32">
        <v>120</v>
      </c>
    </row>
    <row r="33" spans="17:26">
      <c r="Q33" s="26"/>
      <c r="T33" s="14" t="s">
        <v>24</v>
      </c>
      <c r="U33">
        <v>305</v>
      </c>
      <c r="V33">
        <v>425</v>
      </c>
      <c r="Y33" t="s">
        <v>37</v>
      </c>
      <c r="Z33">
        <f>-45</f>
        <v>-45</v>
      </c>
    </row>
    <row r="34" spans="17:26">
      <c r="Q34" s="26"/>
      <c r="T34" s="14" t="s">
        <v>32</v>
      </c>
      <c r="U34">
        <v>240</v>
      </c>
      <c r="V34">
        <v>195</v>
      </c>
      <c r="Y34" t="s">
        <v>38</v>
      </c>
      <c r="Z34">
        <f>-248</f>
        <v>-248</v>
      </c>
    </row>
    <row r="35" spans="17:26">
      <c r="Q35" s="26"/>
      <c r="T35" s="14" t="s">
        <v>33</v>
      </c>
      <c r="U35">
        <v>145</v>
      </c>
      <c r="V35">
        <v>160</v>
      </c>
      <c r="Y35" s="9" t="s">
        <v>39</v>
      </c>
      <c r="Z35" s="9">
        <f>SUM(Z31:Z34)</f>
        <v>327</v>
      </c>
    </row>
    <row r="36" spans="17:26">
      <c r="Q36" s="26"/>
    </row>
    <row r="37" spans="17:26">
      <c r="Q37" s="26"/>
    </row>
    <row r="38" spans="17:26">
      <c r="Q38" s="26"/>
    </row>
    <row r="39" spans="17:26">
      <c r="Q39" s="26"/>
    </row>
    <row r="40" spans="17:26">
      <c r="Q40" s="26"/>
    </row>
  </sheetData>
  <mergeCells count="12">
    <mergeCell ref="B2:O2"/>
    <mergeCell ref="S2:AB2"/>
    <mergeCell ref="T29:W29"/>
    <mergeCell ref="Y29:AB29"/>
    <mergeCell ref="B30:H30"/>
    <mergeCell ref="J30:O30"/>
    <mergeCell ref="B4:O4"/>
    <mergeCell ref="T4:W4"/>
    <mergeCell ref="T16:W16"/>
    <mergeCell ref="Y16:AB16"/>
    <mergeCell ref="B17:H17"/>
    <mergeCell ref="J17:O17"/>
  </mergeCells>
  <conditionalFormatting sqref="H20:H27">
    <cfRule type="iconSet" priority="1">
      <iconSet iconSet="3Flags">
        <cfvo type="percent" val="0"/>
        <cfvo type="num" val="0"/>
        <cfvo type="num" val="0" gte="0"/>
      </iconSet>
    </cfRule>
  </conditionalFormatting>
  <dataValidations disablePrompts="1" count="1">
    <dataValidation type="decimal" allowBlank="1" showInputMessage="1" showErrorMessage="1" sqref="V18:W18 AA18:AB18" xr:uid="{C1ECA601-D9F5-4A67-A418-205834159ACE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7BB3FF1-E530-47E4-A6D3-61E3D07DC89F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ADDFEDC-2E34-431F-9208-7A01572B3B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'!C20:F20</xm:f>
              <xm:sqref>G20</xm:sqref>
            </x14:sparkline>
            <x14:sparkline>
              <xm:f>'Dashboard '!C21:F21</xm:f>
              <xm:sqref>G21</xm:sqref>
            </x14:sparkline>
            <x14:sparkline>
              <xm:f>'Dashboard '!C22:F22</xm:f>
              <xm:sqref>G22</xm:sqref>
            </x14:sparkline>
            <x14:sparkline>
              <xm:f>'Dashboard '!C23:F23</xm:f>
              <xm:sqref>G23</xm:sqref>
            </x14:sparkline>
            <x14:sparkline>
              <xm:f>'Dashboard '!C24:F24</xm:f>
              <xm:sqref>G24</xm:sqref>
            </x14:sparkline>
            <x14:sparkline>
              <xm:f>'Dashboard '!C25:F25</xm:f>
              <xm:sqref>G25</xm:sqref>
            </x14:sparkline>
            <x14:sparkline>
              <xm:f>'Dashboard '!C26:F26</xm:f>
              <xm:sqref>G26</xm:sqref>
            </x14:sparkline>
            <x14:sparkline>
              <xm:f>'Dashboard '!C27:F27</xm:f>
              <xm:sqref>G27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Ermi</cp:lastModifiedBy>
  <dcterms:created xsi:type="dcterms:W3CDTF">2022-12-12T08:39:58Z</dcterms:created>
  <dcterms:modified xsi:type="dcterms:W3CDTF">2025-08-16T19:31:23Z</dcterms:modified>
</cp:coreProperties>
</file>